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9" activeTab="7"/>
  </bookViews>
  <sheets>
    <sheet name="Résumé général" sheetId="1" r:id="rId1"/>
    <sheet name="2012-2013" sheetId="2" r:id="rId2"/>
    <sheet name="2013-2014" sheetId="3" r:id="rId3"/>
    <sheet name="2014-2015" sheetId="4" r:id="rId4"/>
    <sheet name="2015-2016" sheetId="5" r:id="rId5"/>
    <sheet name="2016-2017" sheetId="6" r:id="rId6"/>
    <sheet name="2017-2018" sheetId="7" r:id="rId7"/>
    <sheet name="2018-2019" sheetId="8" r:id="rId8"/>
    <sheet name="2019-2020" sheetId="9" r:id="rId9"/>
  </sheets>
  <definedNames/>
  <calcPr fullCalcOnLoad="1"/>
</workbook>
</file>

<file path=xl/sharedStrings.xml><?xml version="1.0" encoding="utf-8"?>
<sst xmlns="http://schemas.openxmlformats.org/spreadsheetml/2006/main" count="601" uniqueCount="244">
  <si>
    <t>Comptes Sextant</t>
  </si>
  <si>
    <t>Banque postale Faverges</t>
  </si>
  <si>
    <t>Ouverture de compte</t>
  </si>
  <si>
    <t>ch Ariane 2357366</t>
  </si>
  <si>
    <t>Assurance 2012</t>
  </si>
  <si>
    <t>Ch 2662001G</t>
  </si>
  <si>
    <t xml:space="preserve">Prélèvement EDF </t>
  </si>
  <si>
    <t>Cotisation proprios La Palmyre</t>
  </si>
  <si>
    <t>ch 2662002A</t>
  </si>
  <si>
    <t>Taxe foncière 2012</t>
  </si>
  <si>
    <t>ch 2662003B</t>
  </si>
  <si>
    <t>Taxe habitation</t>
  </si>
  <si>
    <t>ch 2662004C</t>
  </si>
  <si>
    <t>Frais banque tenue compte</t>
  </si>
  <si>
    <t>Prélèvement Eau</t>
  </si>
  <si>
    <t>Prevt EDF</t>
  </si>
  <si>
    <t>relevé consommations sur 12 mois du 1/04/13 au 31/03/14</t>
  </si>
  <si>
    <t>frais banque</t>
  </si>
  <si>
    <t>remise</t>
  </si>
  <si>
    <t>Participations Ginger de Caz 2013</t>
  </si>
  <si>
    <t>Jacky</t>
  </si>
  <si>
    <t>Arbres et herbe ch 2662005D</t>
  </si>
  <si>
    <t>Trop payé EDF rbt</t>
  </si>
  <si>
    <t>Participation Vincent</t>
  </si>
  <si>
    <t>Vincent 2013</t>
  </si>
  <si>
    <t>Prevt CER eau</t>
  </si>
  <si>
    <t xml:space="preserve">Assurance </t>
  </si>
  <si>
    <t>ch 2662006E</t>
  </si>
  <si>
    <t>Prelv Orange</t>
  </si>
  <si>
    <t>prelevt EDF</t>
  </si>
  <si>
    <t>Chèques</t>
  </si>
  <si>
    <t>Kath 116/Nath116 pour 2014</t>
  </si>
  <si>
    <t>Bricolage</t>
  </si>
  <si>
    <t>ch 2662007F</t>
  </si>
  <si>
    <t>Avance Jacky</t>
  </si>
  <si>
    <t>travaux à venir ch 2662008G</t>
  </si>
  <si>
    <t>Prelevt EDF</t>
  </si>
  <si>
    <t>Ariane 2013</t>
  </si>
  <si>
    <t>taxe foncière 2013</t>
  </si>
  <si>
    <t>ch 2662009A</t>
  </si>
  <si>
    <t>Impots telereglement</t>
  </si>
  <si>
    <t>CER eau</t>
  </si>
  <si>
    <t>relevé consommations sur 12 mois du 1/04/14 au 31/03/15</t>
  </si>
  <si>
    <t>entretien annuel Jacky</t>
  </si>
  <si>
    <t xml:space="preserve"> 270 (2014)+ 60(2013)jusqu'à fin mars 2015</t>
  </si>
  <si>
    <t>remise Vincent 2014 (292,01)</t>
  </si>
  <si>
    <t>et Ariane 2014 (400) jusqu'à fin mars 2015</t>
  </si>
  <si>
    <t>Viremt Ginger de Caz 2014</t>
  </si>
  <si>
    <t>Participations Ginger de Caz jusqu'à avril 15</t>
  </si>
  <si>
    <t>Orange abonnement</t>
  </si>
  <si>
    <t>remise  Kath trx (358,41)</t>
  </si>
  <si>
    <t>Kath</t>
  </si>
  <si>
    <t>remise Luc trx (358,41)</t>
  </si>
  <si>
    <t>Menuiserie Guillon</t>
  </si>
  <si>
    <t>Ch 2662011C</t>
  </si>
  <si>
    <t>Irene Trx</t>
  </si>
  <si>
    <t>358,41-245,33 (avance  cpte commun)</t>
  </si>
  <si>
    <t>Cotisation proprios 2013+2014</t>
  </si>
  <si>
    <t>ch2662012D</t>
  </si>
  <si>
    <t>Prelvt CER</t>
  </si>
  <si>
    <t>assurance</t>
  </si>
  <si>
    <t>07/2014 à 06/2015 ch 2662013E</t>
  </si>
  <si>
    <t>Abonnement Orange</t>
  </si>
  <si>
    <t>Dalle béton &gt;Déola</t>
  </si>
  <si>
    <t>pour terrasse coté rue ch 2662016A</t>
  </si>
  <si>
    <t>Bateau et alimentation</t>
  </si>
  <si>
    <t>??? ch 2662014 F à rembourser par luc ?</t>
  </si>
  <si>
    <t>Nath 1/6 trvx (81,58€)  + Kath</t>
  </si>
  <si>
    <t>séjour Théo 11j (55)</t>
  </si>
  <si>
    <t>brico Luc</t>
  </si>
  <si>
    <t>ch 2662015G</t>
  </si>
  <si>
    <t>Orange internet</t>
  </si>
  <si>
    <t>a rembourser par boulot Luc ch 2662017B</t>
  </si>
  <si>
    <t>abonnement</t>
  </si>
  <si>
    <t>prelvt EDF</t>
  </si>
  <si>
    <t>Travx Sextant Irene</t>
  </si>
  <si>
    <t>virés du cpte commun Ginger de Caz</t>
  </si>
  <si>
    <t>Trvx Sextant Nath</t>
  </si>
  <si>
    <t>virement fait du cpte commun</t>
  </si>
  <si>
    <t>remise ch Dalle béton Déola</t>
  </si>
  <si>
    <t>Irene (81,58) Vincent (163,16)</t>
  </si>
  <si>
    <t>dalle béton &gt;Déola</t>
  </si>
  <si>
    <t>Luc virement</t>
  </si>
  <si>
    <t>Internet été cte pro Luc</t>
  </si>
  <si>
    <t>remboursement par Luc 4 mois</t>
  </si>
  <si>
    <t>taxe habitation 2014</t>
  </si>
  <si>
    <t>virt Cpte Caz Ginger 2014-2015</t>
  </si>
  <si>
    <t>L200+N116+K116</t>
  </si>
  <si>
    <t>edf</t>
  </si>
  <si>
    <t xml:space="preserve">jacky </t>
  </si>
  <si>
    <t>Du 01-04-15 au 31-03-16</t>
  </si>
  <si>
    <t>EDF</t>
  </si>
  <si>
    <t>relevé consommations sur 12 mois du 1/04/15 au 31/03/16</t>
  </si>
  <si>
    <t>DIOT Assurance</t>
  </si>
  <si>
    <t>Aggios</t>
  </si>
  <si>
    <t>Aggios CER</t>
  </si>
  <si>
    <t>internet été 2015</t>
  </si>
  <si>
    <t>Ch 2662021 a rembourser par luc</t>
  </si>
  <si>
    <t>participation cpte Ging De Caz</t>
  </si>
  <si>
    <t>de avril 2015 a fin mars 2016</t>
  </si>
  <si>
    <t>frais banque com intervention</t>
  </si>
  <si>
    <t>frais bancaire impayé</t>
  </si>
  <si>
    <t>orange</t>
  </si>
  <si>
    <t xml:space="preserve">EDF </t>
  </si>
  <si>
    <t xml:space="preserve">edf </t>
  </si>
  <si>
    <t>Jacky 20€ etrennes ch 024B</t>
  </si>
  <si>
    <t xml:space="preserve">  40 +80 a rembourser par Luc</t>
  </si>
  <si>
    <t>gaz</t>
  </si>
  <si>
    <t>Ch 022 G</t>
  </si>
  <si>
    <t>Remise (de 2015 à fin mars 16)</t>
  </si>
  <si>
    <t>K116+10€ loic/ N116 + Vin 400 + ari400</t>
  </si>
  <si>
    <t>Bricolage divers</t>
  </si>
  <si>
    <t>remboursement EDF</t>
  </si>
  <si>
    <t>frais banque decouvert</t>
  </si>
  <si>
    <t>Taxe foncière2015</t>
  </si>
  <si>
    <t>remboursement frais bateau</t>
  </si>
  <si>
    <t>participation Mars 15 a avril 16</t>
  </si>
  <si>
    <t>Luc 200</t>
  </si>
  <si>
    <t>Entretien Jacky + noël (30€)</t>
  </si>
  <si>
    <t>Jusqu'au 1 avril 2016</t>
  </si>
  <si>
    <t>Eau CER</t>
  </si>
  <si>
    <t>Remise travaux terrasse</t>
  </si>
  <si>
    <t>Ariane/Vincent (610,13) K+N+L (915,21)</t>
  </si>
  <si>
    <t>Travaux Guillon</t>
  </si>
  <si>
    <t>Travaux terrasse coté forêt ch 2662028F</t>
  </si>
  <si>
    <t>Consommations du 01/04/2013 au 31/032014</t>
  </si>
  <si>
    <t>Du 01/04/14 au 31/03/15</t>
  </si>
  <si>
    <t>Impots et taxes</t>
  </si>
  <si>
    <t>txe fonc ?</t>
  </si>
  <si>
    <t>Assurance</t>
  </si>
  <si>
    <t>Telephone</t>
  </si>
  <si>
    <t>Brico-déco</t>
  </si>
  <si>
    <t>Frais banque</t>
  </si>
  <si>
    <t>Résumé travaux</t>
  </si>
  <si>
    <t>Terrasse coté rue</t>
  </si>
  <si>
    <t>facture du 21/05/2014</t>
  </si>
  <si>
    <t>Vincent/Ariane</t>
  </si>
  <si>
    <t>Luc</t>
  </si>
  <si>
    <t>Irène</t>
  </si>
  <si>
    <t>Nath </t>
  </si>
  <si>
    <t>Terrasse coté forêt</t>
  </si>
  <si>
    <t>payé en mai 2016</t>
  </si>
  <si>
    <t>Travaux Déola</t>
  </si>
  <si>
    <t>Dalle béton coté rue</t>
  </si>
  <si>
    <t xml:space="preserve">Irene </t>
  </si>
  <si>
    <t>Ouverture compte Sextant</t>
  </si>
  <si>
    <t>Période du 1/04/2013 au 31/03/2014</t>
  </si>
  <si>
    <t>solde</t>
  </si>
  <si>
    <t>Consommations sur 12 mois</t>
  </si>
  <si>
    <t>Participations Ginger de Caz jusqu'à mars 15</t>
  </si>
  <si>
    <t>Consommations du  Du 01/04/14 au 31/03/15</t>
  </si>
  <si>
    <t>Solde 2014/15</t>
  </si>
  <si>
    <t>participation avril 15 a mars 16</t>
  </si>
  <si>
    <t>Consommations du  Du 01/04/15 au 31/03/16</t>
  </si>
  <si>
    <t>txe hab ?</t>
  </si>
  <si>
    <t>travux di</t>
  </si>
  <si>
    <t xml:space="preserve"> </t>
  </si>
  <si>
    <t>débit</t>
  </si>
  <si>
    <t>crédit</t>
  </si>
  <si>
    <t>frais tenue compte</t>
  </si>
  <si>
    <t>Partic annuelle Ging de Caz</t>
  </si>
  <si>
    <t>du cpte commun du 1/04 au 31/03/2017</t>
  </si>
  <si>
    <t>relevé consommations sur 12 mois du 1/04/16 au 31/03/17</t>
  </si>
  <si>
    <t>Irene Travaux</t>
  </si>
  <si>
    <t>Terrasse</t>
  </si>
  <si>
    <t>CER Eau</t>
  </si>
  <si>
    <t>Orange Tel fixe</t>
  </si>
  <si>
    <t>Assurance 31/06/16 au 1/07/17</t>
  </si>
  <si>
    <t>Luc participation</t>
  </si>
  <si>
    <t>Luc 116 01/04/16 au 31/03/17</t>
  </si>
  <si>
    <t>remise été 2016</t>
  </si>
  <si>
    <t>Nath 116-50 jacky</t>
  </si>
  <si>
    <t>Kath 116 participation 1/04/16-31/03/17</t>
  </si>
  <si>
    <t>Vincent Ariane 1/04/16 au 31/03/17</t>
  </si>
  <si>
    <t>conso et abonnement</t>
  </si>
  <si>
    <t>chèque</t>
  </si>
  <si>
    <t>Jacky 1/04/17 au 30/03/2018</t>
  </si>
  <si>
    <t>Consommations du  Du 01/04/16 au 31/03/17</t>
  </si>
  <si>
    <t>Chaque année du 1 avril au 31 mars suivant : Dépenses arrondies à 2400€ annuels</t>
  </si>
  <si>
    <t>Soit 1/3 Vincent</t>
  </si>
  <si>
    <t>Soit 2/3 Ginger/de Caz</t>
  </si>
  <si>
    <t>Kath (116) + Nath (116) + luc (200)</t>
  </si>
  <si>
    <t>Solde 2017</t>
  </si>
  <si>
    <t>Débit</t>
  </si>
  <si>
    <t>relevé consommations sur 12 mois du 1/04/17 au 31/03/18</t>
  </si>
  <si>
    <t>cheque poubelle huile white</t>
  </si>
  <si>
    <t>fer et jacky</t>
  </si>
  <si>
    <t>30€ etrennes/50€ travaux/30€ cadeau</t>
  </si>
  <si>
    <t>Assurance 31/06/17 au 1/07/18</t>
  </si>
  <si>
    <t>Assurance DIOT 2017</t>
  </si>
  <si>
    <t>Orange</t>
  </si>
  <si>
    <t>virement cpte Ginger/deCaz</t>
  </si>
  <si>
    <t>virement Robin copains</t>
  </si>
  <si>
    <t>Ch Gilbert été</t>
  </si>
  <si>
    <t>Nath 2017/2018</t>
  </si>
  <si>
    <t>copine Jade été 17</t>
  </si>
  <si>
    <t>frais été (frigo et petit matos)+800€ vincent</t>
  </si>
  <si>
    <t>+participation Kath 116</t>
  </si>
  <si>
    <t>Vir du cpte Ginger/de Caz</t>
  </si>
  <si>
    <t>Participation 2017</t>
  </si>
  <si>
    <t>Frais tenue de compte</t>
  </si>
  <si>
    <t>Taxe Hab Avance remb perso</t>
  </si>
  <si>
    <t>Jacky du 01/04 au 31/03/19</t>
  </si>
  <si>
    <t>270 et 30€ d'etrennes</t>
  </si>
  <si>
    <t>Consommations du  Du 01/04/17 au 31/03/18</t>
  </si>
  <si>
    <t>travaux divers</t>
  </si>
  <si>
    <t>Participation période 01/04/17 au 31/03/18</t>
  </si>
  <si>
    <t>Vincent (800)</t>
  </si>
  <si>
    <t xml:space="preserve">Kath (116) </t>
  </si>
  <si>
    <t>Nath (116)</t>
  </si>
  <si>
    <t>Luc (200)</t>
  </si>
  <si>
    <t>cpte commun</t>
  </si>
  <si>
    <t>Chaque année du 1 avril au 31 mars suivant : Dépenses arrondies à 2400€ annuels (frais fixes)</t>
  </si>
  <si>
    <t>Les dépenses courantes de consommation sont à gérer entre nous.</t>
  </si>
  <si>
    <t>Solde 2018</t>
  </si>
  <si>
    <t>relevé consommations sur 12 mois du 1/04/18 au 31/03/19</t>
  </si>
  <si>
    <t>frais de compte</t>
  </si>
  <si>
    <t>EDF crédit</t>
  </si>
  <si>
    <t xml:space="preserve">Orange </t>
  </si>
  <si>
    <t>ASSURANCE DIOT</t>
  </si>
  <si>
    <t>Orange Tel</t>
  </si>
  <si>
    <t>Participation 2018</t>
  </si>
  <si>
    <t>Ginger/de Caz cpte commun</t>
  </si>
  <si>
    <t>Participation Kath</t>
  </si>
  <si>
    <r>
      <t>Vir Parti 2018</t>
    </r>
    <r>
      <rPr>
        <i/>
        <sz val="8"/>
        <rFont val="Georgia"/>
        <family val="1"/>
      </rPr>
      <t xml:space="preserve"> (95,28 + amis)</t>
    </r>
  </si>
  <si>
    <t>Luc parti Gib/Laur/RV/Emma/Aymeric</t>
  </si>
  <si>
    <t>Taxes foncières</t>
  </si>
  <si>
    <t>01/4/19 au 31/03/20</t>
  </si>
  <si>
    <t>abonnement fixe</t>
  </si>
  <si>
    <t>Impots prelevements</t>
  </si>
  <si>
    <t>Etrennes Jacky 2019</t>
  </si>
  <si>
    <t>EAU CER</t>
  </si>
  <si>
    <t>Remise</t>
  </si>
  <si>
    <t>Aymeric 2018</t>
  </si>
  <si>
    <t>Consommations du  Du 01/04/18 au 31/03/19</t>
  </si>
  <si>
    <t>Telephone/internet</t>
  </si>
  <si>
    <t>participation annuelle + etrennes</t>
  </si>
  <si>
    <t>Participation période 01/04/18 au 31/03/19</t>
  </si>
  <si>
    <t>Table et draps 118 – 116 partici 2018</t>
  </si>
  <si>
    <t>BBQ Douche et divers (104,72) 200 -104,72 = 95,28</t>
  </si>
  <si>
    <t>Détails matériel et travaux 2019</t>
  </si>
  <si>
    <t>BBQ + matos + douche + chauffe eau</t>
  </si>
  <si>
    <t>Solde 2019</t>
  </si>
  <si>
    <t>Consommations du  Du 01/04/19 au 31/03/20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</si>
</sst>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\ [$€-40C];[RED]\-#,##0.00\ [$€-40C]"/>
    <numFmt numFmtId="167" formatCode="#,##0.00\ [$€-40C];[RED]\-#,##0.00\ [$€-40C]"/>
  </numFmts>
  <fonts count="20">
    <font>
      <sz val="10"/>
      <name val="Arial"/>
      <family val="2"/>
    </font>
    <font>
      <sz val="10"/>
      <name val="Times New Roman"/>
      <family val="1"/>
    </font>
    <font>
      <b/>
      <sz val="10"/>
      <color indexed="16"/>
      <name val="Times New Roman"/>
      <family val="1"/>
    </font>
    <font>
      <b/>
      <sz val="10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Georgia"/>
      <family val="1"/>
    </font>
    <font>
      <b/>
      <sz val="9"/>
      <name val="Georgia"/>
      <family val="1"/>
    </font>
    <font>
      <sz val="10"/>
      <name val="Georgia"/>
      <family val="1"/>
    </font>
    <font>
      <i/>
      <sz val="10"/>
      <name val="Georgia"/>
      <family val="1"/>
    </font>
    <font>
      <b/>
      <sz val="10"/>
      <color indexed="16"/>
      <name val="Georgia"/>
      <family val="1"/>
    </font>
    <font>
      <i/>
      <sz val="8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b/>
      <sz val="8"/>
      <name val="Georgia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1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1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1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1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1" fillId="2" borderId="1" xfId="0" applyNumberFormat="1" applyFont="1" applyFill="1" applyBorder="1" applyAlignment="1">
      <alignment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0" borderId="1" xfId="0" applyNumberFormat="1" applyFont="1" applyFill="1" applyBorder="1" applyAlignment="1">
      <alignment/>
    </xf>
    <xf numFmtId="165" fontId="4" fillId="2" borderId="2" xfId="0" applyNumberFormat="1" applyFont="1" applyFill="1" applyBorder="1" applyAlignment="1">
      <alignment/>
    </xf>
    <xf numFmtId="164" fontId="4" fillId="0" borderId="3" xfId="0" applyFont="1" applyBorder="1" applyAlignment="1">
      <alignment/>
    </xf>
    <xf numFmtId="166" fontId="4" fillId="0" borderId="3" xfId="0" applyNumberFormat="1" applyFont="1" applyBorder="1" applyAlignment="1">
      <alignment/>
    </xf>
    <xf numFmtId="166" fontId="4" fillId="0" borderId="4" xfId="0" applyNumberFormat="1" applyFont="1" applyFill="1" applyBorder="1" applyAlignment="1">
      <alignment/>
    </xf>
    <xf numFmtId="164" fontId="1" fillId="3" borderId="1" xfId="0" applyFont="1" applyFill="1" applyBorder="1" applyAlignment="1">
      <alignment horizontal="center" vertical="center" textRotation="90"/>
    </xf>
    <xf numFmtId="165" fontId="4" fillId="2" borderId="5" xfId="0" applyNumberFormat="1" applyFont="1" applyFill="1" applyBorder="1" applyAlignment="1">
      <alignment/>
    </xf>
    <xf numFmtId="164" fontId="4" fillId="0" borderId="6" xfId="0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4" fillId="0" borderId="7" xfId="0" applyNumberFormat="1" applyFont="1" applyFill="1" applyBorder="1" applyAlignment="1">
      <alignment/>
    </xf>
    <xf numFmtId="165" fontId="4" fillId="2" borderId="8" xfId="0" applyNumberFormat="1" applyFont="1" applyFill="1" applyBorder="1" applyAlignment="1">
      <alignment/>
    </xf>
    <xf numFmtId="164" fontId="4" fillId="0" borderId="9" xfId="0" applyFont="1" applyBorder="1" applyAlignment="1">
      <alignment/>
    </xf>
    <xf numFmtId="166" fontId="4" fillId="0" borderId="9" xfId="0" applyNumberFormat="1" applyFont="1" applyBorder="1" applyAlignment="1">
      <alignment/>
    </xf>
    <xf numFmtId="166" fontId="4" fillId="0" borderId="10" xfId="0" applyNumberFormat="1" applyFont="1" applyFill="1" applyBorder="1" applyAlignment="1">
      <alignment/>
    </xf>
    <xf numFmtId="165" fontId="1" fillId="2" borderId="11" xfId="0" applyNumberFormat="1" applyFont="1" applyFill="1" applyBorder="1" applyAlignment="1">
      <alignment/>
    </xf>
    <xf numFmtId="164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/>
    </xf>
    <xf numFmtId="166" fontId="1" fillId="0" borderId="13" xfId="0" applyNumberFormat="1" applyFont="1" applyFill="1" applyBorder="1" applyAlignment="1">
      <alignment/>
    </xf>
    <xf numFmtId="164" fontId="5" fillId="3" borderId="1" xfId="0" applyFont="1" applyFill="1" applyBorder="1" applyAlignment="1">
      <alignment horizontal="center" vertical="center" textRotation="90"/>
    </xf>
    <xf numFmtId="165" fontId="1" fillId="2" borderId="14" xfId="0" applyNumberFormat="1" applyFont="1" applyFill="1" applyBorder="1" applyAlignment="1">
      <alignment/>
    </xf>
    <xf numFmtId="166" fontId="1" fillId="0" borderId="15" xfId="0" applyNumberFormat="1" applyFont="1" applyFill="1" applyBorder="1" applyAlignment="1">
      <alignment/>
    </xf>
    <xf numFmtId="165" fontId="1" fillId="0" borderId="14" xfId="0" applyNumberFormat="1" applyFont="1" applyBorder="1" applyAlignment="1">
      <alignment/>
    </xf>
    <xf numFmtId="164" fontId="1" fillId="0" borderId="14" xfId="0" applyFont="1" applyBorder="1" applyAlignment="1">
      <alignment/>
    </xf>
    <xf numFmtId="166" fontId="1" fillId="0" borderId="15" xfId="0" applyNumberFormat="1" applyFont="1" applyBorder="1" applyAlignment="1">
      <alignment/>
    </xf>
    <xf numFmtId="165" fontId="1" fillId="2" borderId="16" xfId="0" applyNumberFormat="1" applyFont="1" applyFill="1" applyBorder="1" applyAlignment="1">
      <alignment/>
    </xf>
    <xf numFmtId="164" fontId="1" fillId="0" borderId="17" xfId="0" applyFont="1" applyBorder="1" applyAlignment="1">
      <alignment/>
    </xf>
    <xf numFmtId="166" fontId="1" fillId="0" borderId="17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4" fontId="2" fillId="0" borderId="0" xfId="0" applyFont="1" applyBorder="1" applyAlignment="1">
      <alignment horizontal="center" vertical="center" textRotation="90"/>
    </xf>
    <xf numFmtId="165" fontId="1" fillId="0" borderId="18" xfId="0" applyNumberFormat="1" applyFont="1" applyBorder="1" applyAlignment="1">
      <alignment/>
    </xf>
    <xf numFmtId="164" fontId="1" fillId="0" borderId="19" xfId="0" applyFont="1" applyBorder="1" applyAlignment="1">
      <alignment/>
    </xf>
    <xf numFmtId="166" fontId="1" fillId="0" borderId="19" xfId="0" applyNumberFormat="1" applyFont="1" applyBorder="1" applyAlignment="1">
      <alignment/>
    </xf>
    <xf numFmtId="166" fontId="1" fillId="0" borderId="20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3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/>
    </xf>
    <xf numFmtId="164" fontId="1" fillId="0" borderId="21" xfId="0" applyFont="1" applyBorder="1" applyAlignment="1">
      <alignment/>
    </xf>
    <xf numFmtId="164" fontId="1" fillId="0" borderId="22" xfId="0" applyFont="1" applyBorder="1" applyAlignment="1">
      <alignment/>
    </xf>
    <xf numFmtId="166" fontId="1" fillId="0" borderId="23" xfId="0" applyNumberFormat="1" applyFont="1" applyBorder="1" applyAlignment="1">
      <alignment/>
    </xf>
    <xf numFmtId="164" fontId="1" fillId="0" borderId="24" xfId="0" applyFont="1" applyBorder="1" applyAlignment="1">
      <alignment/>
    </xf>
    <xf numFmtId="166" fontId="1" fillId="0" borderId="24" xfId="0" applyNumberFormat="1" applyFont="1" applyBorder="1" applyAlignment="1">
      <alignment/>
    </xf>
    <xf numFmtId="164" fontId="6" fillId="0" borderId="24" xfId="0" applyFont="1" applyBorder="1" applyAlignment="1">
      <alignment horizontal="center"/>
    </xf>
    <xf numFmtId="166" fontId="3" fillId="3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4" fontId="2" fillId="4" borderId="0" xfId="0" applyFont="1" applyFill="1" applyBorder="1" applyAlignment="1">
      <alignment horizontal="center"/>
    </xf>
    <xf numFmtId="164" fontId="3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27" xfId="0" applyFont="1" applyBorder="1" applyAlignment="1">
      <alignment/>
    </xf>
    <xf numFmtId="164" fontId="1" fillId="0" borderId="28" xfId="0" applyFont="1" applyBorder="1" applyAlignment="1">
      <alignment/>
    </xf>
    <xf numFmtId="164" fontId="1" fillId="0" borderId="29" xfId="0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29" xfId="0" applyNumberFormat="1" applyFont="1" applyBorder="1" applyAlignment="1">
      <alignment/>
    </xf>
    <xf numFmtId="164" fontId="1" fillId="0" borderId="30" xfId="0" applyFont="1" applyBorder="1" applyAlignment="1">
      <alignment/>
    </xf>
    <xf numFmtId="164" fontId="1" fillId="0" borderId="31" xfId="0" applyFont="1" applyBorder="1" applyAlignment="1">
      <alignment/>
    </xf>
    <xf numFmtId="166" fontId="6" fillId="0" borderId="31" xfId="0" applyNumberFormat="1" applyFont="1" applyBorder="1" applyAlignment="1">
      <alignment horizontal="left"/>
    </xf>
    <xf numFmtId="166" fontId="1" fillId="0" borderId="32" xfId="0" applyNumberFormat="1" applyFont="1" applyBorder="1" applyAlignment="1">
      <alignment/>
    </xf>
    <xf numFmtId="166" fontId="1" fillId="0" borderId="26" xfId="0" applyNumberFormat="1" applyFont="1" applyBorder="1" applyAlignment="1">
      <alignment/>
    </xf>
    <xf numFmtId="166" fontId="1" fillId="0" borderId="27" xfId="0" applyNumberFormat="1" applyFont="1" applyBorder="1" applyAlignment="1">
      <alignment/>
    </xf>
    <xf numFmtId="166" fontId="6" fillId="0" borderId="0" xfId="0" applyNumberFormat="1" applyFont="1" applyAlignment="1">
      <alignment horizontal="left"/>
    </xf>
    <xf numFmtId="164" fontId="7" fillId="0" borderId="0" xfId="0" applyFont="1" applyBorder="1" applyAlignment="1">
      <alignment horizontal="center"/>
    </xf>
    <xf numFmtId="166" fontId="0" fillId="0" borderId="0" xfId="0" applyNumberFormat="1" applyAlignment="1">
      <alignment/>
    </xf>
    <xf numFmtId="166" fontId="3" fillId="0" borderId="3" xfId="0" applyNumberFormat="1" applyFont="1" applyBorder="1" applyAlignment="1">
      <alignment horizontal="center"/>
    </xf>
    <xf numFmtId="164" fontId="6" fillId="0" borderId="22" xfId="0" applyFont="1" applyBorder="1" applyAlignment="1">
      <alignment horizontal="center"/>
    </xf>
    <xf numFmtId="164" fontId="8" fillId="0" borderId="0" xfId="0" applyFont="1" applyAlignment="1">
      <alignment/>
    </xf>
    <xf numFmtId="164" fontId="0" fillId="0" borderId="1" xfId="0" applyBorder="1" applyAlignment="1">
      <alignment/>
    </xf>
    <xf numFmtId="166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6" fillId="0" borderId="24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4" fontId="6" fillId="0" borderId="33" xfId="0" applyFont="1" applyBorder="1" applyAlignment="1">
      <alignment/>
    </xf>
    <xf numFmtId="164" fontId="6" fillId="0" borderId="28" xfId="0" applyFont="1" applyBorder="1" applyAlignment="1">
      <alignment/>
    </xf>
    <xf numFmtId="164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6" fillId="0" borderId="0" xfId="0" applyNumberFormat="1" applyFont="1" applyBorder="1" applyAlignment="1">
      <alignment/>
    </xf>
    <xf numFmtId="166" fontId="6" fillId="0" borderId="29" xfId="0" applyNumberFormat="1" applyFont="1" applyBorder="1" applyAlignment="1">
      <alignment/>
    </xf>
    <xf numFmtId="164" fontId="6" fillId="0" borderId="30" xfId="0" applyFont="1" applyBorder="1" applyAlignment="1">
      <alignment horizontal="center"/>
    </xf>
    <xf numFmtId="166" fontId="6" fillId="0" borderId="31" xfId="0" applyNumberFormat="1" applyFont="1" applyBorder="1" applyAlignment="1">
      <alignment/>
    </xf>
    <xf numFmtId="166" fontId="6" fillId="0" borderId="32" xfId="0" applyNumberFormat="1" applyFont="1" applyBorder="1" applyAlignment="1">
      <alignment/>
    </xf>
    <xf numFmtId="166" fontId="0" fillId="5" borderId="0" xfId="0" applyNumberFormat="1" applyFont="1" applyFill="1" applyBorder="1" applyAlignment="1">
      <alignment/>
    </xf>
    <xf numFmtId="166" fontId="0" fillId="5" borderId="0" xfId="0" applyNumberFormat="1" applyFill="1" applyAlignment="1">
      <alignment/>
    </xf>
    <xf numFmtId="164" fontId="9" fillId="0" borderId="0" xfId="0" applyFont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9" fillId="0" borderId="0" xfId="0" applyNumberFormat="1" applyFont="1" applyAlignment="1">
      <alignment horizontal="center"/>
    </xf>
    <xf numFmtId="164" fontId="10" fillId="0" borderId="1" xfId="0" applyFont="1" applyBorder="1" applyAlignment="1">
      <alignment/>
    </xf>
    <xf numFmtId="166" fontId="3" fillId="5" borderId="1" xfId="0" applyNumberFormat="1" applyFont="1" applyFill="1" applyBorder="1" applyAlignment="1">
      <alignment/>
    </xf>
    <xf numFmtId="164" fontId="3" fillId="4" borderId="1" xfId="0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11" fillId="0" borderId="1" xfId="0" applyFont="1" applyBorder="1" applyAlignment="1">
      <alignment/>
    </xf>
    <xf numFmtId="166" fontId="12" fillId="5" borderId="1" xfId="0" applyNumberFormat="1" applyFont="1" applyFill="1" applyBorder="1" applyAlignment="1">
      <alignment/>
    </xf>
    <xf numFmtId="166" fontId="12" fillId="0" borderId="1" xfId="0" applyNumberFormat="1" applyFont="1" applyBorder="1" applyAlignment="1">
      <alignment/>
    </xf>
    <xf numFmtId="164" fontId="11" fillId="0" borderId="0" xfId="0" applyFont="1" applyAlignment="1">
      <alignment/>
    </xf>
    <xf numFmtId="164" fontId="11" fillId="6" borderId="1" xfId="0" applyFont="1" applyFill="1" applyBorder="1" applyAlignment="1">
      <alignment horizontal="center"/>
    </xf>
    <xf numFmtId="166" fontId="11" fillId="0" borderId="1" xfId="0" applyNumberFormat="1" applyFont="1" applyBorder="1" applyAlignment="1">
      <alignment/>
    </xf>
    <xf numFmtId="166" fontId="12" fillId="5" borderId="0" xfId="0" applyNumberFormat="1" applyFont="1" applyFill="1" applyAlignment="1">
      <alignment/>
    </xf>
    <xf numFmtId="166" fontId="11" fillId="0" borderId="0" xfId="0" applyNumberFormat="1" applyFont="1" applyAlignment="1">
      <alignment/>
    </xf>
    <xf numFmtId="164" fontId="13" fillId="0" borderId="0" xfId="0" applyFont="1" applyAlignment="1">
      <alignment/>
    </xf>
    <xf numFmtId="166" fontId="13" fillId="0" borderId="0" xfId="0" applyNumberFormat="1" applyFont="1" applyBorder="1" applyAlignment="1">
      <alignment/>
    </xf>
    <xf numFmtId="166" fontId="13" fillId="0" borderId="0" xfId="0" applyNumberFormat="1" applyFont="1" applyAlignment="1">
      <alignment/>
    </xf>
    <xf numFmtId="164" fontId="14" fillId="0" borderId="33" xfId="0" applyFont="1" applyBorder="1" applyAlignment="1">
      <alignment/>
    </xf>
    <xf numFmtId="164" fontId="14" fillId="0" borderId="28" xfId="0" applyFont="1" applyBorder="1" applyAlignment="1">
      <alignment/>
    </xf>
    <xf numFmtId="164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166" fontId="14" fillId="0" borderId="0" xfId="0" applyNumberFormat="1" applyFont="1" applyBorder="1" applyAlignment="1">
      <alignment/>
    </xf>
    <xf numFmtId="166" fontId="14" fillId="0" borderId="29" xfId="0" applyNumberFormat="1" applyFont="1" applyBorder="1" applyAlignment="1">
      <alignment/>
    </xf>
    <xf numFmtId="164" fontId="14" fillId="0" borderId="30" xfId="0" applyFont="1" applyBorder="1" applyAlignment="1">
      <alignment horizontal="center"/>
    </xf>
    <xf numFmtId="166" fontId="14" fillId="0" borderId="31" xfId="0" applyNumberFormat="1" applyFont="1" applyBorder="1" applyAlignment="1">
      <alignment/>
    </xf>
    <xf numFmtId="166" fontId="14" fillId="0" borderId="32" xfId="0" applyNumberFormat="1" applyFont="1" applyBorder="1" applyAlignment="1">
      <alignment/>
    </xf>
    <xf numFmtId="164" fontId="14" fillId="0" borderId="0" xfId="0" applyFont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165" fontId="13" fillId="0" borderId="11" xfId="0" applyNumberFormat="1" applyFont="1" applyBorder="1" applyAlignment="1">
      <alignment/>
    </xf>
    <xf numFmtId="164" fontId="13" fillId="0" borderId="12" xfId="0" applyFont="1" applyBorder="1" applyAlignment="1">
      <alignment/>
    </xf>
    <xf numFmtId="166" fontId="13" fillId="6" borderId="12" xfId="0" applyNumberFormat="1" applyFont="1" applyFill="1" applyBorder="1" applyAlignment="1">
      <alignment/>
    </xf>
    <xf numFmtId="166" fontId="13" fillId="0" borderId="12" xfId="0" applyNumberFormat="1" applyFont="1" applyBorder="1" applyAlignment="1">
      <alignment/>
    </xf>
    <xf numFmtId="166" fontId="13" fillId="0" borderId="13" xfId="0" applyNumberFormat="1" applyFont="1" applyBorder="1" applyAlignment="1">
      <alignment/>
    </xf>
    <xf numFmtId="164" fontId="15" fillId="0" borderId="0" xfId="0" applyFont="1" applyBorder="1" applyAlignment="1">
      <alignment horizontal="center" vertical="center" textRotation="90"/>
    </xf>
    <xf numFmtId="165" fontId="13" fillId="0" borderId="14" xfId="0" applyNumberFormat="1" applyFont="1" applyBorder="1" applyAlignment="1">
      <alignment/>
    </xf>
    <xf numFmtId="164" fontId="13" fillId="0" borderId="1" xfId="0" applyFont="1" applyBorder="1" applyAlignment="1">
      <alignment/>
    </xf>
    <xf numFmtId="166" fontId="13" fillId="6" borderId="1" xfId="0" applyNumberFormat="1" applyFont="1" applyFill="1" applyBorder="1" applyAlignment="1">
      <alignment/>
    </xf>
    <xf numFmtId="166" fontId="13" fillId="0" borderId="1" xfId="0" applyNumberFormat="1" applyFont="1" applyBorder="1" applyAlignment="1">
      <alignment/>
    </xf>
    <xf numFmtId="166" fontId="13" fillId="0" borderId="15" xfId="0" applyNumberFormat="1" applyFont="1" applyBorder="1" applyAlignment="1">
      <alignment/>
    </xf>
    <xf numFmtId="165" fontId="13" fillId="7" borderId="14" xfId="0" applyNumberFormat="1" applyFont="1" applyFill="1" applyBorder="1" applyAlignment="1">
      <alignment/>
    </xf>
    <xf numFmtId="164" fontId="13" fillId="7" borderId="1" xfId="0" applyFont="1" applyFill="1" applyBorder="1" applyAlignment="1">
      <alignment/>
    </xf>
    <xf numFmtId="166" fontId="13" fillId="7" borderId="1" xfId="0" applyNumberFormat="1" applyFont="1" applyFill="1" applyBorder="1" applyAlignment="1">
      <alignment/>
    </xf>
    <xf numFmtId="164" fontId="17" fillId="0" borderId="1" xfId="0" applyFont="1" applyBorder="1" applyAlignment="1">
      <alignment/>
    </xf>
    <xf numFmtId="165" fontId="13" fillId="0" borderId="18" xfId="0" applyNumberFormat="1" applyFont="1" applyBorder="1" applyAlignment="1">
      <alignment/>
    </xf>
    <xf numFmtId="164" fontId="13" fillId="0" borderId="19" xfId="0" applyFont="1" applyBorder="1" applyAlignment="1">
      <alignment/>
    </xf>
    <xf numFmtId="166" fontId="13" fillId="6" borderId="19" xfId="0" applyNumberFormat="1" applyFont="1" applyFill="1" applyBorder="1" applyAlignment="1">
      <alignment/>
    </xf>
    <xf numFmtId="166" fontId="13" fillId="0" borderId="19" xfId="0" applyNumberFormat="1" applyFont="1" applyBorder="1" applyAlignment="1">
      <alignment/>
    </xf>
    <xf numFmtId="166" fontId="13" fillId="0" borderId="20" xfId="0" applyNumberFormat="1" applyFont="1" applyBorder="1" applyAlignment="1">
      <alignment/>
    </xf>
    <xf numFmtId="165" fontId="13" fillId="0" borderId="0" xfId="0" applyNumberFormat="1" applyFont="1" applyFill="1" applyBorder="1" applyAlignment="1">
      <alignment/>
    </xf>
    <xf numFmtId="164" fontId="13" fillId="0" borderId="0" xfId="0" applyFont="1" applyFill="1" applyBorder="1" applyAlignment="1">
      <alignment/>
    </xf>
    <xf numFmtId="166" fontId="13" fillId="0" borderId="0" xfId="0" applyNumberFormat="1" applyFont="1" applyFill="1" applyBorder="1" applyAlignment="1">
      <alignment/>
    </xf>
    <xf numFmtId="164" fontId="13" fillId="0" borderId="0" xfId="0" applyFont="1" applyFill="1" applyAlignment="1">
      <alignment/>
    </xf>
    <xf numFmtId="164" fontId="18" fillId="4" borderId="0" xfId="0" applyFont="1" applyFill="1" applyBorder="1" applyAlignment="1">
      <alignment horizontal="center"/>
    </xf>
    <xf numFmtId="164" fontId="13" fillId="0" borderId="34" xfId="0" applyFont="1" applyBorder="1" applyAlignment="1">
      <alignment/>
    </xf>
    <xf numFmtId="164" fontId="13" fillId="0" borderId="35" xfId="0" applyFont="1" applyBorder="1" applyAlignment="1">
      <alignment/>
    </xf>
    <xf numFmtId="166" fontId="13" fillId="0" borderId="24" xfId="0" applyNumberFormat="1" applyFont="1" applyBorder="1" applyAlignment="1">
      <alignment/>
    </xf>
    <xf numFmtId="164" fontId="13" fillId="0" borderId="21" xfId="0" applyFont="1" applyBorder="1" applyAlignment="1">
      <alignment/>
    </xf>
    <xf numFmtId="164" fontId="13" fillId="0" borderId="22" xfId="0" applyFont="1" applyBorder="1" applyAlignment="1">
      <alignment/>
    </xf>
    <xf numFmtId="166" fontId="13" fillId="0" borderId="24" xfId="0" applyNumberFormat="1" applyFont="1" applyBorder="1" applyAlignment="1">
      <alignment horizontal="right"/>
    </xf>
    <xf numFmtId="164" fontId="14" fillId="0" borderId="22" xfId="0" applyFont="1" applyBorder="1" applyAlignment="1">
      <alignment horizontal="center"/>
    </xf>
    <xf numFmtId="164" fontId="13" fillId="0" borderId="36" xfId="0" applyFont="1" applyBorder="1" applyAlignment="1">
      <alignment/>
    </xf>
    <xf numFmtId="164" fontId="13" fillId="0" borderId="37" xfId="0" applyFont="1" applyBorder="1" applyAlignment="1">
      <alignment/>
    </xf>
    <xf numFmtId="166" fontId="18" fillId="0" borderId="0" xfId="0" applyNumberFormat="1" applyFont="1" applyAlignment="1">
      <alignment/>
    </xf>
    <xf numFmtId="166" fontId="17" fillId="0" borderId="1" xfId="0" applyNumberFormat="1" applyFont="1" applyBorder="1" applyAlignment="1">
      <alignment/>
    </xf>
    <xf numFmtId="164" fontId="16" fillId="0" borderId="1" xfId="0" applyFont="1" applyBorder="1" applyAlignment="1">
      <alignment/>
    </xf>
    <xf numFmtId="166" fontId="19" fillId="5" borderId="0" xfId="0" applyNumberFormat="1" applyFont="1" applyFill="1" applyAlignment="1">
      <alignment/>
    </xf>
    <xf numFmtId="166" fontId="14" fillId="0" borderId="0" xfId="0" applyNumberFormat="1" applyFont="1" applyAlignment="1">
      <alignment/>
    </xf>
    <xf numFmtId="165" fontId="1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workbookViewId="0" topLeftCell="A110">
      <selection activeCell="G82" sqref="G82"/>
    </sheetView>
  </sheetViews>
  <sheetFormatPr defaultColWidth="9.140625" defaultRowHeight="12.75"/>
  <cols>
    <col min="1" max="1" width="8.7109375" style="1" customWidth="1"/>
    <col min="2" max="2" width="24.8515625" style="1" customWidth="1"/>
    <col min="3" max="3" width="32.8515625" style="1" customWidth="1"/>
    <col min="4" max="5" width="8.7109375" style="1" customWidth="1"/>
    <col min="6" max="6" width="10.140625" style="1" customWidth="1"/>
    <col min="7" max="7" width="3.421875" style="1" customWidth="1"/>
    <col min="8" max="247" width="8.7109375" style="1" customWidth="1"/>
    <col min="248" max="16384" width="11.57421875" style="0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s="3" t="s">
        <v>1</v>
      </c>
      <c r="B2" s="3"/>
      <c r="C2" s="4"/>
      <c r="D2" s="5"/>
      <c r="E2" s="5"/>
      <c r="F2" s="5"/>
    </row>
    <row r="3" spans="1:6" ht="12.75">
      <c r="A3" s="6">
        <v>41171</v>
      </c>
      <c r="B3" s="7" t="s">
        <v>2</v>
      </c>
      <c r="C3" s="7" t="s">
        <v>3</v>
      </c>
      <c r="D3" s="8"/>
      <c r="E3" s="8">
        <v>2000</v>
      </c>
      <c r="F3" s="8">
        <v>2000</v>
      </c>
    </row>
    <row r="4" spans="1:6" ht="12.75">
      <c r="A4" s="6">
        <v>41179</v>
      </c>
      <c r="B4" s="7" t="s">
        <v>4</v>
      </c>
      <c r="C4" s="7" t="s">
        <v>5</v>
      </c>
      <c r="D4" s="8">
        <v>351.5</v>
      </c>
      <c r="E4" s="8"/>
      <c r="F4" s="8">
        <f>SUM(F3-D4)</f>
        <v>1648.5</v>
      </c>
    </row>
    <row r="5" spans="1:6" ht="12.75">
      <c r="A5" s="6">
        <v>41183</v>
      </c>
      <c r="B5" s="7" t="s">
        <v>6</v>
      </c>
      <c r="C5" s="7"/>
      <c r="D5" s="8">
        <v>60.21</v>
      </c>
      <c r="E5" s="8"/>
      <c r="F5" s="8">
        <f>SUM(F4-D5)</f>
        <v>1588.29</v>
      </c>
    </row>
    <row r="6" spans="1:6" ht="12.75">
      <c r="A6" s="6">
        <v>41233</v>
      </c>
      <c r="B6" s="7" t="s">
        <v>7</v>
      </c>
      <c r="C6" s="7" t="s">
        <v>8</v>
      </c>
      <c r="D6" s="8">
        <v>5</v>
      </c>
      <c r="E6" s="8"/>
      <c r="F6" s="8">
        <f>SUM(F5-D6)</f>
        <v>1583.29</v>
      </c>
    </row>
    <row r="7" spans="1:6" ht="12.75">
      <c r="A7" s="6">
        <v>41249</v>
      </c>
      <c r="B7" s="7" t="s">
        <v>9</v>
      </c>
      <c r="C7" s="7" t="s">
        <v>10</v>
      </c>
      <c r="D7" s="8">
        <v>505</v>
      </c>
      <c r="E7" s="8"/>
      <c r="F7" s="8">
        <f>SUM(F6-D7)</f>
        <v>1078.29</v>
      </c>
    </row>
    <row r="8" spans="1:6" ht="12.75">
      <c r="A8" s="6">
        <v>41249</v>
      </c>
      <c r="B8" s="7" t="s">
        <v>6</v>
      </c>
      <c r="C8" s="7"/>
      <c r="D8" s="8">
        <v>77.7</v>
      </c>
      <c r="E8" s="8"/>
      <c r="F8" s="8">
        <f>SUM(F7-D8)</f>
        <v>1000.5899999999999</v>
      </c>
    </row>
    <row r="9" spans="1:6" ht="12.75">
      <c r="A9" s="6">
        <v>41277</v>
      </c>
      <c r="B9" s="7" t="s">
        <v>11</v>
      </c>
      <c r="C9" s="7" t="s">
        <v>12</v>
      </c>
      <c r="D9" s="8">
        <v>342</v>
      </c>
      <c r="E9" s="8"/>
      <c r="F9" s="8">
        <f>SUM(F8-D9)</f>
        <v>658.5899999999999</v>
      </c>
    </row>
    <row r="10" spans="1:6" ht="12.75">
      <c r="A10" s="6">
        <v>41289</v>
      </c>
      <c r="B10" s="7" t="s">
        <v>13</v>
      </c>
      <c r="C10" s="7"/>
      <c r="D10" s="8">
        <v>0.95</v>
      </c>
      <c r="E10" s="8"/>
      <c r="F10" s="8">
        <f>SUM(F9-D10)</f>
        <v>657.6399999999999</v>
      </c>
    </row>
    <row r="11" spans="1:6" ht="12.75">
      <c r="A11" s="6">
        <v>41305</v>
      </c>
      <c r="B11" s="7" t="s">
        <v>6</v>
      </c>
      <c r="C11" s="7"/>
      <c r="D11" s="8">
        <v>59</v>
      </c>
      <c r="E11" s="8"/>
      <c r="F11" s="8">
        <f>SUM(F10-D11)</f>
        <v>598.6399999999999</v>
      </c>
    </row>
    <row r="12" spans="1:6" ht="12.75">
      <c r="A12" s="6">
        <v>41309</v>
      </c>
      <c r="B12" s="7" t="s">
        <v>14</v>
      </c>
      <c r="C12" s="7"/>
      <c r="D12" s="8">
        <v>217.66</v>
      </c>
      <c r="E12" s="8"/>
      <c r="F12" s="9">
        <f>SUM(F11-D12)</f>
        <v>380.9799999999999</v>
      </c>
    </row>
    <row r="13" spans="1:7" ht="12.75">
      <c r="A13" s="10">
        <v>41366</v>
      </c>
      <c r="B13" s="11" t="s">
        <v>15</v>
      </c>
      <c r="C13" s="11"/>
      <c r="D13" s="12">
        <v>67.09</v>
      </c>
      <c r="E13" s="12"/>
      <c r="F13" s="13">
        <f>SUM(F12-D13)</f>
        <v>313.8899999999999</v>
      </c>
      <c r="G13" s="14" t="s">
        <v>16</v>
      </c>
    </row>
    <row r="14" spans="1:7" ht="12.75">
      <c r="A14" s="15">
        <v>41376</v>
      </c>
      <c r="B14" s="16" t="s">
        <v>17</v>
      </c>
      <c r="C14" s="16"/>
      <c r="D14" s="17">
        <v>0.95</v>
      </c>
      <c r="E14" s="17"/>
      <c r="F14" s="18">
        <f>SUM(F13-D14)</f>
        <v>312.9399999999999</v>
      </c>
      <c r="G14" s="14"/>
    </row>
    <row r="15" spans="1:7" ht="12.75">
      <c r="A15" s="15">
        <v>41408</v>
      </c>
      <c r="B15" s="16" t="s">
        <v>18</v>
      </c>
      <c r="C15" s="16" t="s">
        <v>19</v>
      </c>
      <c r="D15" s="17"/>
      <c r="E15" s="17">
        <v>1220</v>
      </c>
      <c r="F15" s="18">
        <f>SUM(F14+E15)</f>
        <v>1532.9399999999998</v>
      </c>
      <c r="G15" s="14"/>
    </row>
    <row r="16" spans="1:7" ht="12.75">
      <c r="A16" s="15">
        <v>41410</v>
      </c>
      <c r="B16" s="16" t="s">
        <v>20</v>
      </c>
      <c r="C16" s="16" t="s">
        <v>21</v>
      </c>
      <c r="D16" s="17">
        <v>150</v>
      </c>
      <c r="E16" s="17"/>
      <c r="F16" s="18">
        <f>F15-D16</f>
        <v>1382.9399999999998</v>
      </c>
      <c r="G16" s="14"/>
    </row>
    <row r="17" spans="1:7" ht="12.75">
      <c r="A17" s="15">
        <v>41418</v>
      </c>
      <c r="B17" s="16" t="s">
        <v>22</v>
      </c>
      <c r="C17" s="16"/>
      <c r="D17" s="17"/>
      <c r="E17" s="17">
        <v>78.85</v>
      </c>
      <c r="F17" s="18">
        <f>F16+E17</f>
        <v>1461.7899999999997</v>
      </c>
      <c r="G17" s="14"/>
    </row>
    <row r="18" spans="1:7" ht="12.75">
      <c r="A18" s="15">
        <v>41450</v>
      </c>
      <c r="B18" s="16" t="s">
        <v>23</v>
      </c>
      <c r="C18" s="16" t="s">
        <v>24</v>
      </c>
      <c r="D18" s="17"/>
      <c r="E18" s="17">
        <v>280</v>
      </c>
      <c r="F18" s="18">
        <f>F17+E18</f>
        <v>1741.7899999999997</v>
      </c>
      <c r="G18" s="14"/>
    </row>
    <row r="19" spans="1:7" ht="12.75">
      <c r="A19" s="15">
        <v>41458</v>
      </c>
      <c r="B19" s="16" t="s">
        <v>25</v>
      </c>
      <c r="C19" s="16"/>
      <c r="D19" s="17">
        <v>201.03</v>
      </c>
      <c r="E19" s="17"/>
      <c r="F19" s="18">
        <f>F18-D19</f>
        <v>1540.7599999999998</v>
      </c>
      <c r="G19" s="14"/>
    </row>
    <row r="20" spans="1:7" ht="12.75">
      <c r="A20" s="15">
        <v>41467</v>
      </c>
      <c r="B20" s="16" t="s">
        <v>17</v>
      </c>
      <c r="C20" s="16"/>
      <c r="D20" s="17">
        <v>0.95</v>
      </c>
      <c r="E20" s="17"/>
      <c r="F20" s="18">
        <f>F19-D20</f>
        <v>1539.8099999999997</v>
      </c>
      <c r="G20" s="14"/>
    </row>
    <row r="21" spans="1:7" ht="12.75">
      <c r="A21" s="15">
        <v>41467</v>
      </c>
      <c r="B21" s="16" t="s">
        <v>26</v>
      </c>
      <c r="C21" s="16" t="s">
        <v>27</v>
      </c>
      <c r="D21" s="17">
        <v>389.9</v>
      </c>
      <c r="E21" s="17"/>
      <c r="F21" s="18">
        <f>F20-D21</f>
        <v>1149.9099999999999</v>
      </c>
      <c r="G21" s="14"/>
    </row>
    <row r="22" spans="1:7" ht="12.75">
      <c r="A22" s="15">
        <v>41484</v>
      </c>
      <c r="B22" s="16" t="s">
        <v>28</v>
      </c>
      <c r="C22" s="16"/>
      <c r="D22" s="17">
        <v>17.25</v>
      </c>
      <c r="E22" s="17"/>
      <c r="F22" s="18">
        <f>F21-D22</f>
        <v>1132.6599999999999</v>
      </c>
      <c r="G22" s="14"/>
    </row>
    <row r="23" spans="1:7" ht="12.75">
      <c r="A23" s="15">
        <v>41486</v>
      </c>
      <c r="B23" s="16" t="s">
        <v>29</v>
      </c>
      <c r="C23" s="16"/>
      <c r="D23" s="17">
        <v>37.11</v>
      </c>
      <c r="E23" s="17"/>
      <c r="F23" s="18">
        <f>F22-D23</f>
        <v>1095.55</v>
      </c>
      <c r="G23" s="14"/>
    </row>
    <row r="24" spans="1:7" ht="12.75">
      <c r="A24" s="15">
        <v>41529</v>
      </c>
      <c r="B24" s="16" t="s">
        <v>30</v>
      </c>
      <c r="C24" s="16" t="s">
        <v>31</v>
      </c>
      <c r="D24" s="17"/>
      <c r="E24" s="17">
        <v>232</v>
      </c>
      <c r="F24" s="18">
        <f>F23+E24</f>
        <v>1327.55</v>
      </c>
      <c r="G24" s="14"/>
    </row>
    <row r="25" spans="1:7" ht="12.75">
      <c r="A25" s="15">
        <v>41520</v>
      </c>
      <c r="B25" s="16" t="s">
        <v>32</v>
      </c>
      <c r="C25" s="16" t="s">
        <v>33</v>
      </c>
      <c r="D25" s="17">
        <v>47.44</v>
      </c>
      <c r="E25" s="17"/>
      <c r="F25" s="18">
        <f>F24-D25</f>
        <v>1280.11</v>
      </c>
      <c r="G25" s="14"/>
    </row>
    <row r="26" spans="1:7" ht="12.75">
      <c r="A26" s="15">
        <v>41543</v>
      </c>
      <c r="B26" s="16" t="s">
        <v>34</v>
      </c>
      <c r="C26" s="16" t="s">
        <v>35</v>
      </c>
      <c r="D26" s="17">
        <v>200</v>
      </c>
      <c r="E26" s="17"/>
      <c r="F26" s="18">
        <f>F25-D26</f>
        <v>1080.11</v>
      </c>
      <c r="G26" s="14"/>
    </row>
    <row r="27" spans="1:7" ht="12.75">
      <c r="A27" s="15">
        <v>41548</v>
      </c>
      <c r="B27" s="16" t="s">
        <v>36</v>
      </c>
      <c r="C27" s="16"/>
      <c r="D27" s="17">
        <v>54.81</v>
      </c>
      <c r="E27" s="17"/>
      <c r="F27" s="18">
        <f>F26-D27</f>
        <v>1025.3</v>
      </c>
      <c r="G27" s="14"/>
    </row>
    <row r="28" spans="1:7" ht="12.75">
      <c r="A28" s="15">
        <v>41561</v>
      </c>
      <c r="B28" s="16" t="s">
        <v>17</v>
      </c>
      <c r="C28" s="16"/>
      <c r="D28" s="17">
        <v>1</v>
      </c>
      <c r="E28" s="17"/>
      <c r="F28" s="18">
        <f>F27-D28</f>
        <v>1024.3</v>
      </c>
      <c r="G28" s="14"/>
    </row>
    <row r="29" spans="1:7" ht="12.75">
      <c r="A29" s="15">
        <v>41562</v>
      </c>
      <c r="B29" s="16" t="s">
        <v>30</v>
      </c>
      <c r="C29" s="16" t="s">
        <v>37</v>
      </c>
      <c r="D29" s="17"/>
      <c r="E29" s="17">
        <v>500</v>
      </c>
      <c r="F29" s="18">
        <f>F28+E29</f>
        <v>1524.3</v>
      </c>
      <c r="G29" s="14"/>
    </row>
    <row r="30" spans="1:7" ht="12.75">
      <c r="A30" s="15">
        <v>41565</v>
      </c>
      <c r="B30" s="16" t="s">
        <v>38</v>
      </c>
      <c r="C30" s="16" t="s">
        <v>39</v>
      </c>
      <c r="D30" s="17">
        <v>534</v>
      </c>
      <c r="E30" s="17"/>
      <c r="F30" s="18">
        <f>F29-D30</f>
        <v>990.3</v>
      </c>
      <c r="G30" s="14"/>
    </row>
    <row r="31" spans="1:7" ht="12.75">
      <c r="A31" s="15">
        <v>41613</v>
      </c>
      <c r="B31" s="16" t="s">
        <v>29</v>
      </c>
      <c r="C31" s="16"/>
      <c r="D31" s="17">
        <v>111.65</v>
      </c>
      <c r="E31" s="17"/>
      <c r="F31" s="18">
        <f>F30-D31</f>
        <v>878.65</v>
      </c>
      <c r="G31" s="14"/>
    </row>
    <row r="32" spans="1:7" ht="12.75">
      <c r="A32" s="15">
        <v>41635</v>
      </c>
      <c r="B32" s="16" t="s">
        <v>40</v>
      </c>
      <c r="C32" s="16"/>
      <c r="D32" s="17">
        <v>347</v>
      </c>
      <c r="E32" s="17"/>
      <c r="F32" s="18">
        <f>F31-D32</f>
        <v>531.65</v>
      </c>
      <c r="G32" s="14"/>
    </row>
    <row r="33" spans="1:7" ht="12.75">
      <c r="A33" s="15">
        <v>41654</v>
      </c>
      <c r="B33" s="16" t="s">
        <v>17</v>
      </c>
      <c r="C33" s="16"/>
      <c r="D33" s="17">
        <v>1</v>
      </c>
      <c r="E33" s="17"/>
      <c r="F33" s="18">
        <f>F32-D33</f>
        <v>530.65</v>
      </c>
      <c r="G33" s="14"/>
    </row>
    <row r="34" spans="1:7" ht="12.75">
      <c r="A34" s="15">
        <v>41670</v>
      </c>
      <c r="B34" s="16" t="s">
        <v>41</v>
      </c>
      <c r="C34" s="16"/>
      <c r="D34" s="17">
        <v>70.78</v>
      </c>
      <c r="E34" s="17"/>
      <c r="F34" s="18">
        <f>F33-D34</f>
        <v>459.87</v>
      </c>
      <c r="G34" s="14"/>
    </row>
    <row r="35" spans="1:7" ht="12.75">
      <c r="A35" s="15">
        <v>41670</v>
      </c>
      <c r="B35" s="16" t="s">
        <v>36</v>
      </c>
      <c r="C35" s="16"/>
      <c r="D35" s="17">
        <v>18.68</v>
      </c>
      <c r="E35" s="17"/>
      <c r="F35" s="18">
        <f>F34-D35</f>
        <v>441.19</v>
      </c>
      <c r="G35" s="14"/>
    </row>
    <row r="36" spans="1:7" ht="12.75">
      <c r="A36" s="19">
        <v>41729</v>
      </c>
      <c r="B36" s="20" t="s">
        <v>36</v>
      </c>
      <c r="C36" s="20"/>
      <c r="D36" s="21">
        <v>18.66</v>
      </c>
      <c r="E36" s="21"/>
      <c r="F36" s="22">
        <f>F35-D36</f>
        <v>422.53</v>
      </c>
      <c r="G36" s="14"/>
    </row>
    <row r="37" spans="1:7" ht="12.75">
      <c r="A37" s="23">
        <v>41743</v>
      </c>
      <c r="B37" s="24" t="s">
        <v>17</v>
      </c>
      <c r="C37" s="24"/>
      <c r="D37" s="25">
        <v>1</v>
      </c>
      <c r="E37" s="25"/>
      <c r="F37" s="26">
        <f>F36-D37</f>
        <v>421.53</v>
      </c>
      <c r="G37" s="27" t="s">
        <v>42</v>
      </c>
    </row>
    <row r="38" spans="1:7" ht="12.75">
      <c r="A38" s="28">
        <v>41765</v>
      </c>
      <c r="B38" s="7" t="s">
        <v>43</v>
      </c>
      <c r="C38" s="7" t="s">
        <v>44</v>
      </c>
      <c r="D38" s="8">
        <v>330</v>
      </c>
      <c r="E38" s="8"/>
      <c r="F38" s="29">
        <f>F37-D38</f>
        <v>91.52999999999997</v>
      </c>
      <c r="G38" s="27"/>
    </row>
    <row r="39" spans="1:7" ht="12.75">
      <c r="A39" s="28">
        <v>41779</v>
      </c>
      <c r="B39" s="7" t="s">
        <v>45</v>
      </c>
      <c r="C39" s="7" t="s">
        <v>46</v>
      </c>
      <c r="D39" s="8"/>
      <c r="E39" s="8">
        <v>692.01</v>
      </c>
      <c r="F39" s="29">
        <f>F38+E39</f>
        <v>783.54</v>
      </c>
      <c r="G39" s="27"/>
    </row>
    <row r="40" spans="1:7" ht="12.75">
      <c r="A40" s="28">
        <v>41785</v>
      </c>
      <c r="B40" s="7" t="s">
        <v>47</v>
      </c>
      <c r="C40" s="7" t="s">
        <v>48</v>
      </c>
      <c r="D40" s="8"/>
      <c r="E40" s="8">
        <v>1170</v>
      </c>
      <c r="F40" s="29">
        <f>F39+E40</f>
        <v>1953.54</v>
      </c>
      <c r="G40" s="27"/>
    </row>
    <row r="41" spans="1:7" ht="12.75">
      <c r="A41" s="28">
        <v>41789</v>
      </c>
      <c r="B41" s="7" t="s">
        <v>49</v>
      </c>
      <c r="C41" s="7"/>
      <c r="D41" s="9">
        <v>40.82</v>
      </c>
      <c r="E41" s="8"/>
      <c r="F41" s="29">
        <f>F40-D41</f>
        <v>1912.72</v>
      </c>
      <c r="G41" s="27"/>
    </row>
    <row r="42" spans="1:7" ht="12.75">
      <c r="A42" s="28">
        <v>41793</v>
      </c>
      <c r="B42" s="7" t="s">
        <v>36</v>
      </c>
      <c r="C42" s="7"/>
      <c r="D42" s="8">
        <v>20.18</v>
      </c>
      <c r="E42" s="8"/>
      <c r="F42" s="29">
        <f>F41-D42</f>
        <v>1892.54</v>
      </c>
      <c r="G42" s="27"/>
    </row>
    <row r="43" spans="1:7" ht="12.75">
      <c r="A43" s="28">
        <v>41800</v>
      </c>
      <c r="B43" s="7" t="s">
        <v>50</v>
      </c>
      <c r="C43" s="7" t="s">
        <v>51</v>
      </c>
      <c r="D43" s="8"/>
      <c r="E43" s="8">
        <v>1075.24</v>
      </c>
      <c r="F43" s="29">
        <f>F42+E43</f>
        <v>2967.7799999999997</v>
      </c>
      <c r="G43" s="27"/>
    </row>
    <row r="44" spans="1:7" ht="12.75">
      <c r="A44" s="28">
        <v>41806</v>
      </c>
      <c r="B44" s="7" t="s">
        <v>52</v>
      </c>
      <c r="C44" s="7"/>
      <c r="D44" s="8"/>
      <c r="E44" s="8">
        <v>358.41</v>
      </c>
      <c r="F44" s="29">
        <f>F43+E44</f>
        <v>3326.1899999999996</v>
      </c>
      <c r="G44" s="27"/>
    </row>
    <row r="45" spans="1:7" ht="12.75">
      <c r="A45" s="28">
        <v>41810</v>
      </c>
      <c r="B45" s="7" t="s">
        <v>53</v>
      </c>
      <c r="C45" s="7" t="s">
        <v>54</v>
      </c>
      <c r="D45" s="8">
        <v>2150.5</v>
      </c>
      <c r="E45" s="8"/>
      <c r="F45" s="29">
        <f>F44-D45</f>
        <v>1175.6899999999996</v>
      </c>
      <c r="G45" s="27"/>
    </row>
    <row r="46" spans="1:7" ht="12.75">
      <c r="A46" s="28">
        <v>41821</v>
      </c>
      <c r="B46" s="7" t="s">
        <v>55</v>
      </c>
      <c r="C46" s="7" t="s">
        <v>56</v>
      </c>
      <c r="D46" s="8"/>
      <c r="E46" s="8">
        <v>113.08</v>
      </c>
      <c r="F46" s="29">
        <f>F45+E46</f>
        <v>1288.7699999999995</v>
      </c>
      <c r="G46" s="27"/>
    </row>
    <row r="47" spans="1:7" ht="12.75">
      <c r="A47" s="28">
        <v>41829</v>
      </c>
      <c r="B47" s="7" t="s">
        <v>57</v>
      </c>
      <c r="C47" s="7" t="s">
        <v>58</v>
      </c>
      <c r="D47" s="8">
        <v>10</v>
      </c>
      <c r="E47" s="8"/>
      <c r="F47" s="29">
        <f>F46-D47</f>
        <v>1278.7699999999995</v>
      </c>
      <c r="G47" s="27"/>
    </row>
    <row r="48" spans="1:7" ht="12.75">
      <c r="A48" s="28">
        <v>41830</v>
      </c>
      <c r="B48" s="7" t="s">
        <v>59</v>
      </c>
      <c r="C48" s="7"/>
      <c r="D48" s="8">
        <v>136.6</v>
      </c>
      <c r="E48" s="8"/>
      <c r="F48" s="29">
        <f>F47-D48</f>
        <v>1142.1699999999996</v>
      </c>
      <c r="G48" s="27"/>
    </row>
    <row r="49" spans="1:7" ht="12.75">
      <c r="A49" s="28">
        <v>41831</v>
      </c>
      <c r="B49" s="7" t="s">
        <v>60</v>
      </c>
      <c r="C49" s="7" t="s">
        <v>61</v>
      </c>
      <c r="D49" s="8">
        <v>406</v>
      </c>
      <c r="E49" s="8"/>
      <c r="F49" s="29">
        <f>F48-D49</f>
        <v>736.1699999999996</v>
      </c>
      <c r="G49" s="27"/>
    </row>
    <row r="50" spans="1:7" ht="12.75">
      <c r="A50" s="28">
        <v>41835</v>
      </c>
      <c r="B50" s="7" t="s">
        <v>17</v>
      </c>
      <c r="C50" s="7"/>
      <c r="D50" s="8">
        <v>1.05</v>
      </c>
      <c r="E50" s="8"/>
      <c r="F50" s="29">
        <f>F49-D50</f>
        <v>735.1199999999997</v>
      </c>
      <c r="G50" s="27"/>
    </row>
    <row r="51" spans="1:7" ht="12.75">
      <c r="A51" s="28">
        <v>41849</v>
      </c>
      <c r="B51" s="7" t="s">
        <v>62</v>
      </c>
      <c r="C51" s="7"/>
      <c r="D51" s="8">
        <v>33.92</v>
      </c>
      <c r="E51" s="8"/>
      <c r="F51" s="29">
        <f>F50-D51</f>
        <v>701.1999999999997</v>
      </c>
      <c r="G51" s="27"/>
    </row>
    <row r="52" spans="1:7" ht="12.75">
      <c r="A52" s="28">
        <v>41851</v>
      </c>
      <c r="B52" s="7" t="s">
        <v>29</v>
      </c>
      <c r="C52" s="7"/>
      <c r="D52" s="8">
        <v>24.97</v>
      </c>
      <c r="E52" s="8"/>
      <c r="F52" s="29">
        <f>F51-D52</f>
        <v>676.2299999999997</v>
      </c>
      <c r="G52" s="27"/>
    </row>
    <row r="53" spans="1:7" ht="12.75">
      <c r="A53" s="28">
        <v>41870</v>
      </c>
      <c r="B53" s="7" t="s">
        <v>63</v>
      </c>
      <c r="C53" s="7" t="s">
        <v>64</v>
      </c>
      <c r="D53" s="8">
        <v>489.5</v>
      </c>
      <c r="E53" s="8"/>
      <c r="F53" s="29">
        <f>F52-D53</f>
        <v>186.72999999999968</v>
      </c>
      <c r="G53" s="27"/>
    </row>
    <row r="54" spans="1:7" ht="12.75">
      <c r="A54" s="28">
        <v>41872</v>
      </c>
      <c r="B54" s="7" t="s">
        <v>65</v>
      </c>
      <c r="C54" s="7" t="s">
        <v>66</v>
      </c>
      <c r="D54" s="8">
        <v>158.3</v>
      </c>
      <c r="E54" s="8"/>
      <c r="F54" s="29">
        <f>F53-D54</f>
        <v>28.429999999999666</v>
      </c>
      <c r="G54" s="27"/>
    </row>
    <row r="55" spans="1:7" ht="12.75">
      <c r="A55" s="28">
        <v>41892</v>
      </c>
      <c r="B55" s="7" t="s">
        <v>67</v>
      </c>
      <c r="C55" s="7" t="s">
        <v>68</v>
      </c>
      <c r="D55" s="8"/>
      <c r="E55" s="8">
        <v>136.58</v>
      </c>
      <c r="F55" s="29">
        <f>F54+E55</f>
        <v>165.00999999999968</v>
      </c>
      <c r="G55" s="27"/>
    </row>
    <row r="56" spans="1:7" ht="12.75">
      <c r="A56" s="28">
        <v>41894</v>
      </c>
      <c r="B56" s="7" t="s">
        <v>69</v>
      </c>
      <c r="C56" s="7" t="s">
        <v>70</v>
      </c>
      <c r="D56" s="8">
        <v>17.44</v>
      </c>
      <c r="E56" s="8"/>
      <c r="F56" s="29">
        <f>F55-D56</f>
        <v>147.56999999999968</v>
      </c>
      <c r="G56" s="27"/>
    </row>
    <row r="57" spans="1:7" ht="12.75">
      <c r="A57" s="28">
        <v>41900</v>
      </c>
      <c r="B57" s="7" t="s">
        <v>71</v>
      </c>
      <c r="C57" s="7" t="s">
        <v>72</v>
      </c>
      <c r="D57" s="8">
        <v>63</v>
      </c>
      <c r="E57" s="8"/>
      <c r="F57" s="29">
        <f>F56-D57</f>
        <v>84.56999999999968</v>
      </c>
      <c r="G57" s="27"/>
    </row>
    <row r="58" spans="1:7" ht="12.75">
      <c r="A58" s="30">
        <v>41902</v>
      </c>
      <c r="B58" s="7" t="s">
        <v>49</v>
      </c>
      <c r="C58" s="7" t="s">
        <v>73</v>
      </c>
      <c r="D58" s="8">
        <v>2.86</v>
      </c>
      <c r="E58" s="8"/>
      <c r="F58" s="29">
        <f>F57-D58</f>
        <v>81.70999999999968</v>
      </c>
      <c r="G58" s="27"/>
    </row>
    <row r="59" spans="1:7" ht="12.75" hidden="1">
      <c r="A59" s="31"/>
      <c r="B59" s="7"/>
      <c r="C59" s="7"/>
      <c r="D59" s="7"/>
      <c r="E59" s="7"/>
      <c r="F59" s="29">
        <f>F58-D59</f>
        <v>81.70999999999968</v>
      </c>
      <c r="G59" s="27"/>
    </row>
    <row r="60" spans="1:7" ht="12.75">
      <c r="A60" s="30">
        <v>41912</v>
      </c>
      <c r="B60" s="7" t="s">
        <v>74</v>
      </c>
      <c r="C60" s="7"/>
      <c r="D60" s="7">
        <v>61.13</v>
      </c>
      <c r="E60" s="7"/>
      <c r="F60" s="29">
        <f>F59-D60</f>
        <v>20.57999999999968</v>
      </c>
      <c r="G60" s="27"/>
    </row>
    <row r="61" spans="1:7" ht="12.75">
      <c r="A61" s="30">
        <v>41925</v>
      </c>
      <c r="B61" s="7" t="s">
        <v>75</v>
      </c>
      <c r="C61" s="7" t="s">
        <v>76</v>
      </c>
      <c r="D61" s="8"/>
      <c r="E61" s="8">
        <v>245.33</v>
      </c>
      <c r="F61" s="29">
        <f>SUM(F60+E61)</f>
        <v>265.9099999999997</v>
      </c>
      <c r="G61" s="27"/>
    </row>
    <row r="62" spans="1:7" ht="12.75">
      <c r="A62" s="30">
        <v>41925</v>
      </c>
      <c r="B62" s="7" t="s">
        <v>77</v>
      </c>
      <c r="C62" s="7" t="s">
        <v>78</v>
      </c>
      <c r="D62" s="8"/>
      <c r="E62" s="8">
        <v>358.41</v>
      </c>
      <c r="F62" s="29">
        <f>SUM(F61+E62)</f>
        <v>624.3199999999997</v>
      </c>
      <c r="G62" s="27"/>
    </row>
    <row r="63" spans="1:7" ht="12.75">
      <c r="A63" s="30">
        <v>41926</v>
      </c>
      <c r="B63" s="7" t="s">
        <v>13</v>
      </c>
      <c r="C63" s="7"/>
      <c r="D63" s="8">
        <v>1.05</v>
      </c>
      <c r="E63" s="8"/>
      <c r="F63" s="29">
        <f>F62-D63</f>
        <v>623.2699999999998</v>
      </c>
      <c r="G63" s="27"/>
    </row>
    <row r="64" spans="1:7" ht="12.75">
      <c r="A64" s="30">
        <v>41933</v>
      </c>
      <c r="B64" s="7" t="s">
        <v>79</v>
      </c>
      <c r="C64" s="7" t="s">
        <v>80</v>
      </c>
      <c r="D64" s="8"/>
      <c r="E64" s="8">
        <v>244.74</v>
      </c>
      <c r="F64" s="29">
        <f>SUM(F63+E64)</f>
        <v>868.0099999999998</v>
      </c>
      <c r="G64" s="27"/>
    </row>
    <row r="65" spans="1:7" ht="12.75">
      <c r="A65" s="30">
        <v>41934</v>
      </c>
      <c r="B65" s="7" t="s">
        <v>81</v>
      </c>
      <c r="C65" s="7" t="s">
        <v>82</v>
      </c>
      <c r="D65" s="8"/>
      <c r="E65" s="8">
        <v>81.58</v>
      </c>
      <c r="F65" s="29">
        <f>SUM(F64+E65)</f>
        <v>949.5899999999998</v>
      </c>
      <c r="G65" s="27"/>
    </row>
    <row r="66" spans="1:7" ht="12.75">
      <c r="A66" s="30">
        <v>41939</v>
      </c>
      <c r="B66" s="7" t="s">
        <v>83</v>
      </c>
      <c r="C66" s="7" t="s">
        <v>84</v>
      </c>
      <c r="D66" s="8"/>
      <c r="E66" s="8">
        <v>84</v>
      </c>
      <c r="F66" s="29">
        <f>SUM(F65+E66)</f>
        <v>1033.5899999999997</v>
      </c>
      <c r="G66" s="27"/>
    </row>
    <row r="67" spans="1:7" ht="12.75">
      <c r="A67" s="30">
        <v>41941</v>
      </c>
      <c r="B67" s="7" t="s">
        <v>29</v>
      </c>
      <c r="C67" s="7"/>
      <c r="D67" s="8">
        <v>31</v>
      </c>
      <c r="E67" s="8"/>
      <c r="F67" s="29">
        <f>SUM(F66-D67)</f>
        <v>1002.5899999999997</v>
      </c>
      <c r="G67" s="27"/>
    </row>
    <row r="68" spans="1:7" ht="12.75">
      <c r="A68" s="30">
        <v>41949</v>
      </c>
      <c r="B68" s="7" t="s">
        <v>81</v>
      </c>
      <c r="C68" s="7" t="s">
        <v>51</v>
      </c>
      <c r="D68" s="8"/>
      <c r="E68" s="8">
        <v>81.58</v>
      </c>
      <c r="F68" s="32">
        <f>SUM(F67+E68)</f>
        <v>1084.1699999999996</v>
      </c>
      <c r="G68" s="27"/>
    </row>
    <row r="69" spans="1:7" ht="12.75">
      <c r="A69" s="30">
        <v>41970</v>
      </c>
      <c r="B69" s="7" t="s">
        <v>29</v>
      </c>
      <c r="C69" s="7"/>
      <c r="D69" s="9">
        <v>30</v>
      </c>
      <c r="E69" s="8"/>
      <c r="F69" s="32">
        <f>SUM(F68-D69)</f>
        <v>1054.1699999999996</v>
      </c>
      <c r="G69" s="27"/>
    </row>
    <row r="70" spans="1:7" ht="12.75">
      <c r="A70" s="30">
        <v>41976</v>
      </c>
      <c r="B70" s="7" t="s">
        <v>85</v>
      </c>
      <c r="C70" s="7"/>
      <c r="D70" s="9">
        <v>349</v>
      </c>
      <c r="E70" s="8"/>
      <c r="F70" s="32">
        <f>SUM(F69-D70)</f>
        <v>705.1699999999996</v>
      </c>
      <c r="G70" s="27"/>
    </row>
    <row r="71" spans="1:7" ht="12.75">
      <c r="A71" s="30">
        <v>41977</v>
      </c>
      <c r="B71" s="7" t="s">
        <v>29</v>
      </c>
      <c r="C71" s="7"/>
      <c r="D71" s="8">
        <v>113.46</v>
      </c>
      <c r="E71" s="8"/>
      <c r="F71" s="32">
        <f>SUM(F70-D71)</f>
        <v>591.7099999999996</v>
      </c>
      <c r="G71" s="27"/>
    </row>
    <row r="72" spans="1:7" ht="12.75">
      <c r="A72" s="28">
        <v>42002</v>
      </c>
      <c r="B72" s="7" t="s">
        <v>29</v>
      </c>
      <c r="C72" s="7"/>
      <c r="D72" s="8">
        <v>30</v>
      </c>
      <c r="E72" s="8"/>
      <c r="F72" s="32">
        <f>SUM(F71-D72)</f>
        <v>561.7099999999996</v>
      </c>
      <c r="G72" s="27"/>
    </row>
    <row r="73" spans="1:7" ht="12.75">
      <c r="A73" s="28">
        <v>42019</v>
      </c>
      <c r="B73" s="7" t="s">
        <v>13</v>
      </c>
      <c r="C73" s="7"/>
      <c r="D73" s="8">
        <v>1.05</v>
      </c>
      <c r="E73" s="8"/>
      <c r="F73" s="32">
        <f>SUM(F72-D73)</f>
        <v>560.6599999999996</v>
      </c>
      <c r="G73" s="27"/>
    </row>
    <row r="74" spans="1:7" ht="12.75">
      <c r="A74" s="28">
        <v>42031</v>
      </c>
      <c r="B74" s="7" t="s">
        <v>29</v>
      </c>
      <c r="C74" s="7"/>
      <c r="D74" s="8">
        <v>30</v>
      </c>
      <c r="E74" s="8"/>
      <c r="F74" s="32">
        <f>SUM(F73-D74)</f>
        <v>530.6599999999996</v>
      </c>
      <c r="G74" s="27"/>
    </row>
    <row r="75" spans="1:7" ht="12.75">
      <c r="A75" s="28">
        <v>42034</v>
      </c>
      <c r="B75" s="7" t="s">
        <v>41</v>
      </c>
      <c r="C75" s="7"/>
      <c r="D75" s="8">
        <v>198.25</v>
      </c>
      <c r="E75" s="8"/>
      <c r="F75" s="32">
        <f>SUM(F74-D75)</f>
        <v>332.4099999999996</v>
      </c>
      <c r="G75" s="27"/>
    </row>
    <row r="76" spans="1:7" ht="12.75">
      <c r="A76" s="28">
        <v>42037</v>
      </c>
      <c r="B76" s="7" t="s">
        <v>86</v>
      </c>
      <c r="C76" s="7" t="s">
        <v>87</v>
      </c>
      <c r="D76" s="8"/>
      <c r="E76" s="8">
        <v>432</v>
      </c>
      <c r="F76" s="32">
        <f>SUM(F75+E76)</f>
        <v>764.4099999999996</v>
      </c>
      <c r="G76" s="27"/>
    </row>
    <row r="77" spans="1:7" ht="12.75">
      <c r="A77" s="28">
        <v>42037</v>
      </c>
      <c r="B77" s="7" t="s">
        <v>88</v>
      </c>
      <c r="C77" s="7"/>
      <c r="D77" s="8">
        <v>19.66</v>
      </c>
      <c r="E77" s="8"/>
      <c r="F77" s="32">
        <f>SUM(F76-D77)</f>
        <v>744.7499999999997</v>
      </c>
      <c r="G77" s="27"/>
    </row>
    <row r="78" spans="1:7" ht="12.75">
      <c r="A78" s="28">
        <v>42040</v>
      </c>
      <c r="B78" s="7" t="s">
        <v>89</v>
      </c>
      <c r="C78" s="7" t="s">
        <v>90</v>
      </c>
      <c r="D78" s="8">
        <v>270</v>
      </c>
      <c r="E78" s="8"/>
      <c r="F78" s="32">
        <f>SUM(F77-D78)</f>
        <v>474.74999999999966</v>
      </c>
      <c r="G78" s="27"/>
    </row>
    <row r="79" spans="1:7" ht="12.75">
      <c r="A79" s="28">
        <v>42062</v>
      </c>
      <c r="B79" s="7" t="s">
        <v>91</v>
      </c>
      <c r="C79" s="7"/>
      <c r="D79" s="8">
        <v>30</v>
      </c>
      <c r="E79" s="8"/>
      <c r="F79" s="32">
        <f>SUM(F78-D79)</f>
        <v>444.74999999999966</v>
      </c>
      <c r="G79" s="27"/>
    </row>
    <row r="80" spans="1:7" ht="12.75">
      <c r="A80" s="28">
        <v>42090</v>
      </c>
      <c r="B80" s="7" t="s">
        <v>91</v>
      </c>
      <c r="C80" s="7"/>
      <c r="D80" s="8">
        <v>30</v>
      </c>
      <c r="E80" s="8"/>
      <c r="F80" s="32">
        <f>SUM(F79-D80)</f>
        <v>414.74999999999966</v>
      </c>
      <c r="G80" s="27"/>
    </row>
    <row r="81" spans="1:7" ht="12.75">
      <c r="A81" s="33">
        <v>42094</v>
      </c>
      <c r="B81" s="34" t="s">
        <v>91</v>
      </c>
      <c r="C81" s="34"/>
      <c r="D81" s="35">
        <v>22.94</v>
      </c>
      <c r="E81" s="35"/>
      <c r="F81" s="32">
        <f>SUM(F80-D81)</f>
        <v>391.80999999999966</v>
      </c>
      <c r="G81" s="27"/>
    </row>
    <row r="82" spans="1:7" ht="12.75">
      <c r="A82" s="36">
        <v>42108</v>
      </c>
      <c r="B82" s="24" t="s">
        <v>13</v>
      </c>
      <c r="C82" s="24"/>
      <c r="D82" s="25">
        <v>1.05</v>
      </c>
      <c r="E82" s="25"/>
      <c r="F82" s="37">
        <f>SUM(F81-D82)</f>
        <v>390.75999999999965</v>
      </c>
      <c r="G82" s="38" t="s">
        <v>92</v>
      </c>
    </row>
    <row r="83" spans="1:7" ht="12.75">
      <c r="A83" s="30">
        <v>42121</v>
      </c>
      <c r="B83" s="7" t="s">
        <v>91</v>
      </c>
      <c r="C83" s="7"/>
      <c r="D83" s="8">
        <v>30</v>
      </c>
      <c r="E83" s="8"/>
      <c r="F83" s="32">
        <f>SUM(F82-D83)</f>
        <v>360.75999999999965</v>
      </c>
      <c r="G83" s="38"/>
    </row>
    <row r="84" spans="1:7" ht="12.75">
      <c r="A84" s="30">
        <v>42151</v>
      </c>
      <c r="B84" s="7" t="s">
        <v>91</v>
      </c>
      <c r="C84" s="7"/>
      <c r="D84" s="8">
        <v>30</v>
      </c>
      <c r="E84" s="8"/>
      <c r="F84" s="32">
        <f>SUM(F83-D84)</f>
        <v>330.75999999999965</v>
      </c>
      <c r="G84" s="38"/>
    </row>
    <row r="85" spans="1:7" ht="12.75">
      <c r="A85" s="30">
        <v>42160</v>
      </c>
      <c r="B85" s="7" t="s">
        <v>91</v>
      </c>
      <c r="C85" s="7"/>
      <c r="D85" s="8">
        <v>66.56</v>
      </c>
      <c r="E85" s="8"/>
      <c r="F85" s="32">
        <f>SUM(F84-D85)</f>
        <v>264.19999999999965</v>
      </c>
      <c r="G85" s="38"/>
    </row>
    <row r="86" spans="1:7" ht="12.75">
      <c r="A86" s="30">
        <v>42192</v>
      </c>
      <c r="B86" s="7" t="s">
        <v>91</v>
      </c>
      <c r="C86" s="7"/>
      <c r="D86" s="8">
        <v>3.08</v>
      </c>
      <c r="E86" s="8"/>
      <c r="F86" s="32">
        <f>SUM(F85-D86)</f>
        <v>261.11999999999966</v>
      </c>
      <c r="G86" s="38"/>
    </row>
    <row r="87" spans="1:7" ht="12.75">
      <c r="A87" s="30">
        <v>42194</v>
      </c>
      <c r="B87" s="7" t="s">
        <v>93</v>
      </c>
      <c r="C87" s="7"/>
      <c r="D87" s="8">
        <v>427.74</v>
      </c>
      <c r="E87" s="8"/>
      <c r="F87" s="32">
        <f>SUM(F86-D87)</f>
        <v>-166.62000000000035</v>
      </c>
      <c r="G87" s="38"/>
    </row>
    <row r="88" spans="1:7" ht="12.75">
      <c r="A88" s="30">
        <v>42195</v>
      </c>
      <c r="B88" s="7" t="s">
        <v>94</v>
      </c>
      <c r="C88" s="7"/>
      <c r="D88" s="8">
        <v>6.6</v>
      </c>
      <c r="E88" s="8"/>
      <c r="F88" s="32">
        <f>SUM(F87-D88)</f>
        <v>-173.22000000000034</v>
      </c>
      <c r="G88" s="38"/>
    </row>
    <row r="89" spans="1:7" ht="12.75">
      <c r="A89" s="30">
        <v>42198</v>
      </c>
      <c r="B89" s="7" t="s">
        <v>95</v>
      </c>
      <c r="C89" s="7"/>
      <c r="D89" s="8">
        <v>12</v>
      </c>
      <c r="E89" s="8"/>
      <c r="F89" s="32">
        <f>SUM(F88-D89)</f>
        <v>-185.22000000000034</v>
      </c>
      <c r="G89" s="38"/>
    </row>
    <row r="90" spans="1:7" ht="12.75">
      <c r="A90" s="30">
        <v>42200</v>
      </c>
      <c r="B90" s="7" t="s">
        <v>13</v>
      </c>
      <c r="C90" s="7"/>
      <c r="D90" s="8">
        <v>1.05</v>
      </c>
      <c r="E90" s="8"/>
      <c r="F90" s="32">
        <f>SUM(F89-D90)</f>
        <v>-186.27000000000035</v>
      </c>
      <c r="G90" s="38"/>
    </row>
    <row r="91" spans="1:7" ht="12.75">
      <c r="A91" s="30">
        <v>42212</v>
      </c>
      <c r="B91" s="7" t="s">
        <v>96</v>
      </c>
      <c r="C91" s="7" t="s">
        <v>97</v>
      </c>
      <c r="D91" s="8">
        <v>42</v>
      </c>
      <c r="E91" s="8"/>
      <c r="F91" s="32">
        <f>SUM(F90-D91)</f>
        <v>-228.27000000000035</v>
      </c>
      <c r="G91" s="38"/>
    </row>
    <row r="92" spans="1:7" ht="12.75">
      <c r="A92" s="30">
        <v>42213</v>
      </c>
      <c r="B92" s="7" t="s">
        <v>98</v>
      </c>
      <c r="C92" s="7" t="s">
        <v>99</v>
      </c>
      <c r="D92" s="8"/>
      <c r="E92" s="8">
        <v>1168</v>
      </c>
      <c r="F92" s="32">
        <f>SUM(F91+E92)</f>
        <v>939.7299999999997</v>
      </c>
      <c r="G92" s="38"/>
    </row>
    <row r="93" spans="1:7" ht="12.75">
      <c r="A93" s="30">
        <v>42213</v>
      </c>
      <c r="B93" s="7" t="s">
        <v>100</v>
      </c>
      <c r="C93" s="7"/>
      <c r="D93" s="8">
        <v>6.6</v>
      </c>
      <c r="E93" s="8"/>
      <c r="F93" s="32">
        <f>SUM(F92-D93)</f>
        <v>933.1299999999997</v>
      </c>
      <c r="G93" s="38"/>
    </row>
    <row r="94" spans="1:7" ht="12.75">
      <c r="A94" s="30">
        <v>42214</v>
      </c>
      <c r="B94" s="7" t="s">
        <v>101</v>
      </c>
      <c r="C94" s="7"/>
      <c r="D94" s="8">
        <v>12</v>
      </c>
      <c r="E94" s="8"/>
      <c r="F94" s="32">
        <f>SUM(F93-D94)</f>
        <v>921.1299999999997</v>
      </c>
      <c r="G94" s="38"/>
    </row>
    <row r="95" spans="1:7" ht="12.75">
      <c r="A95" s="30">
        <v>42214</v>
      </c>
      <c r="B95" s="7" t="s">
        <v>102</v>
      </c>
      <c r="C95" s="7"/>
      <c r="D95" s="8">
        <v>23.31</v>
      </c>
      <c r="E95" s="8"/>
      <c r="F95" s="32">
        <f>SUM(F94-D95)</f>
        <v>897.8199999999997</v>
      </c>
      <c r="G95" s="38"/>
    </row>
    <row r="96" spans="1:7" ht="12.75">
      <c r="A96" s="30">
        <v>42216</v>
      </c>
      <c r="B96" s="7" t="s">
        <v>103</v>
      </c>
      <c r="C96" s="7"/>
      <c r="D96" s="8">
        <v>70.59</v>
      </c>
      <c r="E96" s="8"/>
      <c r="F96" s="32">
        <f>SUM(F95-D96)</f>
        <v>827.2299999999997</v>
      </c>
      <c r="G96" s="38"/>
    </row>
    <row r="97" spans="1:7" ht="12.75">
      <c r="A97" s="30">
        <v>42222</v>
      </c>
      <c r="B97" s="7" t="s">
        <v>104</v>
      </c>
      <c r="C97" s="7"/>
      <c r="D97" s="8">
        <v>27.58</v>
      </c>
      <c r="E97" s="8"/>
      <c r="F97" s="32">
        <f>SUM(F96-D97)</f>
        <v>799.6499999999996</v>
      </c>
      <c r="G97" s="38"/>
    </row>
    <row r="98" spans="1:7" ht="12.75">
      <c r="A98" s="30">
        <v>42242</v>
      </c>
      <c r="B98" s="7" t="s">
        <v>105</v>
      </c>
      <c r="C98" s="7" t="s">
        <v>106</v>
      </c>
      <c r="D98" s="8">
        <v>120</v>
      </c>
      <c r="E98" s="8"/>
      <c r="F98" s="32">
        <f>SUM(F97-D98)</f>
        <v>679.6499999999996</v>
      </c>
      <c r="G98" s="38"/>
    </row>
    <row r="99" spans="1:7" ht="12.75">
      <c r="A99" s="30">
        <v>42243</v>
      </c>
      <c r="B99" s="7" t="s">
        <v>91</v>
      </c>
      <c r="C99" s="7"/>
      <c r="D99" s="8">
        <v>27.58</v>
      </c>
      <c r="E99" s="8"/>
      <c r="F99" s="32">
        <f>SUM(F98-D99)</f>
        <v>652.0699999999996</v>
      </c>
      <c r="G99" s="38"/>
    </row>
    <row r="100" spans="1:7" ht="12.75">
      <c r="A100" s="30">
        <v>42247</v>
      </c>
      <c r="B100" s="7" t="s">
        <v>107</v>
      </c>
      <c r="C100" s="7" t="s">
        <v>108</v>
      </c>
      <c r="D100" s="8">
        <v>40.8</v>
      </c>
      <c r="E100" s="8"/>
      <c r="F100" s="32">
        <f>SUM(F99-D100)</f>
        <v>611.2699999999996</v>
      </c>
      <c r="G100" s="38"/>
    </row>
    <row r="101" spans="1:7" ht="12.75">
      <c r="A101" s="30">
        <v>42245</v>
      </c>
      <c r="B101" s="7" t="s">
        <v>109</v>
      </c>
      <c r="C101" s="7" t="s">
        <v>110</v>
      </c>
      <c r="D101" s="8"/>
      <c r="E101" s="8">
        <v>1042</v>
      </c>
      <c r="F101" s="32">
        <f>SUM(F100+E101)</f>
        <v>1653.2699999999995</v>
      </c>
      <c r="G101" s="38"/>
    </row>
    <row r="102" spans="1:7" ht="12.75">
      <c r="A102" s="30">
        <v>42249</v>
      </c>
      <c r="B102" s="7" t="s">
        <v>111</v>
      </c>
      <c r="C102" s="7"/>
      <c r="D102" s="8">
        <v>67.43</v>
      </c>
      <c r="E102" s="8"/>
      <c r="F102" s="32">
        <f>SUM(F101-D102)</f>
        <v>1585.8399999999995</v>
      </c>
      <c r="G102" s="38"/>
    </row>
    <row r="103" spans="1:7" ht="12.75">
      <c r="A103" s="30">
        <v>42261</v>
      </c>
      <c r="B103" s="7" t="s">
        <v>41</v>
      </c>
      <c r="C103" s="7"/>
      <c r="D103" s="8">
        <v>167.92</v>
      </c>
      <c r="E103" s="8"/>
      <c r="F103" s="32">
        <f>SUM(F102-D103)</f>
        <v>1417.9199999999994</v>
      </c>
      <c r="G103" s="38"/>
    </row>
    <row r="104" spans="1:7" ht="12.75">
      <c r="A104" s="30">
        <v>42268</v>
      </c>
      <c r="B104" s="7" t="s">
        <v>112</v>
      </c>
      <c r="C104" s="7"/>
      <c r="D104" s="8"/>
      <c r="E104" s="8">
        <v>38.69</v>
      </c>
      <c r="F104" s="32">
        <f>SUM(F103+E104)</f>
        <v>1456.6099999999994</v>
      </c>
      <c r="G104" s="38"/>
    </row>
    <row r="105" spans="1:7" ht="12.75">
      <c r="A105" s="30">
        <v>42277</v>
      </c>
      <c r="B105" s="7" t="s">
        <v>88</v>
      </c>
      <c r="C105" s="7"/>
      <c r="D105" s="8">
        <v>68.05</v>
      </c>
      <c r="E105" s="8"/>
      <c r="F105" s="32">
        <f>SUM(F104-D105)</f>
        <v>1388.5599999999995</v>
      </c>
      <c r="G105" s="38"/>
    </row>
    <row r="106" spans="1:7" ht="12.75">
      <c r="A106" s="30">
        <v>42282</v>
      </c>
      <c r="B106" s="7" t="s">
        <v>113</v>
      </c>
      <c r="C106" s="7"/>
      <c r="D106" s="8">
        <v>1.5</v>
      </c>
      <c r="E106" s="8"/>
      <c r="F106" s="32">
        <f>SUM(F105-D106)</f>
        <v>1387.0599999999995</v>
      </c>
      <c r="G106" s="38"/>
    </row>
    <row r="107" spans="1:7" ht="12.75">
      <c r="A107" s="30">
        <v>42291</v>
      </c>
      <c r="B107" s="7" t="s">
        <v>13</v>
      </c>
      <c r="C107" s="7"/>
      <c r="D107" s="8">
        <v>1.05</v>
      </c>
      <c r="E107" s="8"/>
      <c r="F107" s="32">
        <f>SUM(F106-D107)</f>
        <v>1386.0099999999995</v>
      </c>
      <c r="G107" s="38"/>
    </row>
    <row r="108" spans="1:7" ht="12.75">
      <c r="A108" s="30">
        <v>42298</v>
      </c>
      <c r="B108" s="7" t="s">
        <v>114</v>
      </c>
      <c r="C108" s="7"/>
      <c r="D108" s="8">
        <v>540</v>
      </c>
      <c r="E108" s="8"/>
      <c r="F108" s="32">
        <f>SUM(F107-D108)</f>
        <v>846.0099999999995</v>
      </c>
      <c r="G108" s="38"/>
    </row>
    <row r="109" spans="1:7" ht="12.75">
      <c r="A109" s="30">
        <v>42341</v>
      </c>
      <c r="B109" s="7" t="s">
        <v>88</v>
      </c>
      <c r="C109" s="7"/>
      <c r="D109" s="8">
        <v>57.27</v>
      </c>
      <c r="E109" s="8"/>
      <c r="F109" s="32">
        <f>SUM(F108-D109)</f>
        <v>788.7399999999996</v>
      </c>
      <c r="G109" s="38"/>
    </row>
    <row r="110" spans="1:7" ht="12.75">
      <c r="A110" s="30">
        <v>42367</v>
      </c>
      <c r="B110" s="7" t="s">
        <v>115</v>
      </c>
      <c r="C110" s="7"/>
      <c r="D110" s="8"/>
      <c r="E110" s="8">
        <v>100</v>
      </c>
      <c r="F110" s="32">
        <f>SUM(F109+E110)</f>
        <v>888.7399999999996</v>
      </c>
      <c r="G110" s="38"/>
    </row>
    <row r="111" spans="1:7" ht="12.75">
      <c r="A111" s="30">
        <v>42367</v>
      </c>
      <c r="B111" s="7" t="s">
        <v>116</v>
      </c>
      <c r="C111" s="7" t="s">
        <v>117</v>
      </c>
      <c r="D111" s="8"/>
      <c r="E111" s="8">
        <v>200</v>
      </c>
      <c r="F111" s="32">
        <f>SUM(F110+E111)</f>
        <v>1088.7399999999996</v>
      </c>
      <c r="G111" s="38"/>
    </row>
    <row r="112" spans="1:7" ht="12.75">
      <c r="A112" s="30">
        <v>42384</v>
      </c>
      <c r="B112" s="7" t="s">
        <v>13</v>
      </c>
      <c r="C112" s="7"/>
      <c r="D112" s="8">
        <v>1.05</v>
      </c>
      <c r="E112" s="8"/>
      <c r="F112" s="32">
        <f>SUM(F111-D112)</f>
        <v>1087.6899999999996</v>
      </c>
      <c r="G112" s="38"/>
    </row>
    <row r="113" spans="1:7" ht="12.75">
      <c r="A113" s="30">
        <v>42401</v>
      </c>
      <c r="B113" s="7" t="s">
        <v>103</v>
      </c>
      <c r="C113" s="7"/>
      <c r="D113" s="8">
        <v>37.53</v>
      </c>
      <c r="E113" s="8"/>
      <c r="F113" s="32">
        <f>SUM(F112-D113)</f>
        <v>1050.1599999999996</v>
      </c>
      <c r="G113" s="38"/>
    </row>
    <row r="114" spans="1:7" ht="12.75">
      <c r="A114" s="30">
        <v>42402</v>
      </c>
      <c r="B114" s="7" t="s">
        <v>118</v>
      </c>
      <c r="C114" s="7" t="s">
        <v>119</v>
      </c>
      <c r="D114" s="8">
        <v>300</v>
      </c>
      <c r="E114" s="8"/>
      <c r="F114" s="32">
        <f>SUM(F113-D114)</f>
        <v>750.1599999999996</v>
      </c>
      <c r="G114" s="38"/>
    </row>
    <row r="115" spans="1:7" ht="12.75">
      <c r="A115" s="30">
        <v>42404</v>
      </c>
      <c r="B115" s="7" t="s">
        <v>120</v>
      </c>
      <c r="C115" s="7"/>
      <c r="D115" s="8">
        <v>129.31</v>
      </c>
      <c r="E115" s="8"/>
      <c r="F115" s="32">
        <f>SUM(F114-D115)</f>
        <v>620.8499999999997</v>
      </c>
      <c r="G115" s="38"/>
    </row>
    <row r="116" spans="1:7" ht="12.75">
      <c r="A116" s="30">
        <v>42412</v>
      </c>
      <c r="B116" s="7" t="s">
        <v>121</v>
      </c>
      <c r="C116" s="7" t="s">
        <v>122</v>
      </c>
      <c r="D116" s="8"/>
      <c r="E116" s="8">
        <v>1525.34</v>
      </c>
      <c r="F116" s="32">
        <f>SUM(F115+E116)</f>
        <v>2146.1899999999996</v>
      </c>
      <c r="G116" s="38"/>
    </row>
    <row r="117" spans="1:7" ht="12.75">
      <c r="A117" s="30">
        <v>42451</v>
      </c>
      <c r="B117" s="7" t="s">
        <v>123</v>
      </c>
      <c r="C117" s="7" t="s">
        <v>124</v>
      </c>
      <c r="D117" s="8">
        <v>1830.4</v>
      </c>
      <c r="E117" s="8"/>
      <c r="F117" s="32">
        <f>SUM(F116-D117)</f>
        <v>315.7899999999995</v>
      </c>
      <c r="G117" s="38"/>
    </row>
    <row r="118" spans="1:7" ht="12.75">
      <c r="A118" s="39">
        <v>42460</v>
      </c>
      <c r="B118" s="40" t="s">
        <v>91</v>
      </c>
      <c r="C118" s="40"/>
      <c r="D118" s="41">
        <v>37.28</v>
      </c>
      <c r="E118" s="41"/>
      <c r="F118" s="42">
        <f>SUM(F117-D118)</f>
        <v>278.50999999999954</v>
      </c>
      <c r="G118" s="38"/>
    </row>
    <row r="119" spans="1:6" ht="12.75">
      <c r="A119" s="43">
        <v>42474</v>
      </c>
      <c r="B119" s="7" t="s">
        <v>13</v>
      </c>
      <c r="C119" s="7"/>
      <c r="D119" s="8">
        <v>1.55</v>
      </c>
      <c r="E119" s="8"/>
      <c r="F119" s="8">
        <f>SUM(F118-D119)</f>
        <v>276.9599999999995</v>
      </c>
    </row>
    <row r="120" spans="1:6" ht="12.75">
      <c r="A120" s="43"/>
      <c r="B120" s="7"/>
      <c r="C120" s="7"/>
      <c r="D120" s="8"/>
      <c r="E120" s="8"/>
      <c r="F120" s="8"/>
    </row>
    <row r="121" spans="1:6" ht="12.75">
      <c r="A121" s="43"/>
      <c r="B121" s="7"/>
      <c r="C121" s="7"/>
      <c r="D121" s="8"/>
      <c r="E121" s="8"/>
      <c r="F121" s="8"/>
    </row>
    <row r="122" spans="1:6" ht="12.75">
      <c r="A122" s="43"/>
      <c r="B122" s="7"/>
      <c r="C122" s="7"/>
      <c r="D122" s="8"/>
      <c r="E122" s="8"/>
      <c r="F122" s="8"/>
    </row>
    <row r="123" spans="1:6" ht="12.75">
      <c r="A123" s="43"/>
      <c r="B123" s="7"/>
      <c r="C123" s="7"/>
      <c r="D123" s="8"/>
      <c r="E123" s="8"/>
      <c r="F123" s="8"/>
    </row>
    <row r="124" spans="1:6" ht="12.75">
      <c r="A124" s="43"/>
      <c r="B124" s="7"/>
      <c r="C124" s="7"/>
      <c r="D124" s="8"/>
      <c r="E124" s="8"/>
      <c r="F124" s="8"/>
    </row>
    <row r="125" spans="1:6" ht="12.75">
      <c r="A125" s="43"/>
      <c r="B125" s="7"/>
      <c r="C125" s="7"/>
      <c r="D125" s="8"/>
      <c r="E125" s="8"/>
      <c r="F125" s="8"/>
    </row>
    <row r="126" spans="1:6" ht="12.75">
      <c r="A126" s="43"/>
      <c r="B126" s="7"/>
      <c r="C126" s="7"/>
      <c r="D126" s="8"/>
      <c r="E126" s="8"/>
      <c r="F126" s="8"/>
    </row>
    <row r="127" spans="1:6" ht="12.75">
      <c r="A127" s="43"/>
      <c r="B127" s="7"/>
      <c r="C127" s="7"/>
      <c r="D127" s="8"/>
      <c r="E127" s="8"/>
      <c r="F127" s="8"/>
    </row>
    <row r="128" spans="1:6" ht="12.75">
      <c r="A128" s="43"/>
      <c r="B128" s="7"/>
      <c r="C128" s="7"/>
      <c r="D128" s="8"/>
      <c r="E128" s="8"/>
      <c r="F128" s="8"/>
    </row>
    <row r="130" spans="1:6" ht="12.75">
      <c r="A130" s="44" t="s">
        <v>125</v>
      </c>
      <c r="B130" s="44"/>
      <c r="C130" s="44"/>
      <c r="D130" s="44"/>
      <c r="E130" s="45" t="s">
        <v>126</v>
      </c>
      <c r="F130" s="45"/>
    </row>
    <row r="132" spans="1:6" ht="12.75">
      <c r="A132" s="46" t="s">
        <v>91</v>
      </c>
      <c r="B132" s="47"/>
      <c r="C132" s="47"/>
      <c r="D132" s="48">
        <f>SUM(D13+D23+D27+D31+D35+D36)-E17</f>
        <v>229.15</v>
      </c>
      <c r="E132" s="49"/>
      <c r="F132" s="50">
        <v>423.68</v>
      </c>
    </row>
    <row r="133" spans="1:6" ht="12.75">
      <c r="A133" s="46" t="s">
        <v>41</v>
      </c>
      <c r="B133" s="47"/>
      <c r="C133" s="47"/>
      <c r="D133" s="48">
        <f>SUM(D19+D34)</f>
        <v>271.81</v>
      </c>
      <c r="E133" s="49"/>
      <c r="F133" s="50">
        <v>334.85</v>
      </c>
    </row>
    <row r="134" spans="1:6" ht="12.75">
      <c r="A134" s="46" t="s">
        <v>127</v>
      </c>
      <c r="B134" s="47"/>
      <c r="C134" s="47"/>
      <c r="D134" s="48">
        <f>SUM(D30+D32)</f>
        <v>881</v>
      </c>
      <c r="E134" s="51" t="s">
        <v>128</v>
      </c>
      <c r="F134" s="50">
        <v>850</v>
      </c>
    </row>
    <row r="135" spans="1:6" ht="12.75">
      <c r="A135" s="46" t="s">
        <v>129</v>
      </c>
      <c r="B135" s="47"/>
      <c r="C135" s="47"/>
      <c r="D135" s="48">
        <f>SUM(D21)</f>
        <v>389.9</v>
      </c>
      <c r="E135" s="49"/>
      <c r="F135" s="50">
        <v>406</v>
      </c>
    </row>
    <row r="136" spans="1:6" ht="12.75">
      <c r="A136" s="46" t="s">
        <v>130</v>
      </c>
      <c r="B136" s="47"/>
      <c r="C136" s="47"/>
      <c r="D136" s="48">
        <f>SUM(D22)</f>
        <v>17.25</v>
      </c>
      <c r="E136" s="49"/>
      <c r="F136" s="50">
        <v>56.6</v>
      </c>
    </row>
    <row r="137" spans="1:6" ht="12.75">
      <c r="A137" s="46" t="s">
        <v>131</v>
      </c>
      <c r="B137" s="47"/>
      <c r="C137" s="47"/>
      <c r="D137" s="48">
        <f>SUM(D25)</f>
        <v>47.44</v>
      </c>
      <c r="E137" s="49"/>
      <c r="F137" s="50">
        <v>17.44</v>
      </c>
    </row>
    <row r="138" spans="1:6" ht="12.75">
      <c r="A138" s="46" t="s">
        <v>20</v>
      </c>
      <c r="B138" s="47"/>
      <c r="C138" s="47"/>
      <c r="D138" s="48">
        <f>SUM(D16+D26)</f>
        <v>350</v>
      </c>
      <c r="E138" s="49"/>
      <c r="F138" s="50">
        <v>330</v>
      </c>
    </row>
    <row r="139" spans="1:6" ht="12.75">
      <c r="A139" s="46" t="s">
        <v>132</v>
      </c>
      <c r="B139" s="47"/>
      <c r="C139" s="47"/>
      <c r="D139" s="48">
        <f>SUM(D14+D20+D28+D33)</f>
        <v>3.9</v>
      </c>
      <c r="E139" s="49"/>
      <c r="F139" s="50">
        <v>4.15</v>
      </c>
    </row>
    <row r="140" spans="4:6" ht="12.75">
      <c r="D140" s="52">
        <f>SUM(D132:D139)</f>
        <v>2190.4500000000003</v>
      </c>
      <c r="F140" s="53">
        <f>SUM(F132:F139)</f>
        <v>2422.72</v>
      </c>
    </row>
    <row r="142" spans="1:4" ht="12.75">
      <c r="A142" s="54" t="s">
        <v>133</v>
      </c>
      <c r="B142" s="54"/>
      <c r="C142" s="54"/>
      <c r="D142" s="54"/>
    </row>
    <row r="144" spans="1:4" ht="12.75">
      <c r="A144" s="55" t="s">
        <v>123</v>
      </c>
      <c r="B144" s="56"/>
      <c r="C144" s="56"/>
      <c r="D144" s="57"/>
    </row>
    <row r="145" spans="1:4" ht="12.75">
      <c r="A145" s="58" t="s">
        <v>134</v>
      </c>
      <c r="D145" s="59"/>
    </row>
    <row r="146" spans="1:4" ht="12.75">
      <c r="A146" s="58" t="s">
        <v>135</v>
      </c>
      <c r="C146" s="60">
        <v>2150.5</v>
      </c>
      <c r="D146" s="61"/>
    </row>
    <row r="147" spans="1:4" ht="12.75">
      <c r="A147" s="58"/>
      <c r="B147" s="1" t="s">
        <v>136</v>
      </c>
      <c r="C147" s="60"/>
      <c r="D147" s="61">
        <v>716.83</v>
      </c>
    </row>
    <row r="148" spans="1:4" ht="12.75">
      <c r="A148" s="58"/>
      <c r="B148" s="1" t="s">
        <v>51</v>
      </c>
      <c r="C148" s="60"/>
      <c r="D148" s="61">
        <v>358.41</v>
      </c>
    </row>
    <row r="149" spans="1:4" ht="12.75">
      <c r="A149" s="58"/>
      <c r="B149" s="1" t="s">
        <v>137</v>
      </c>
      <c r="C149" s="60"/>
      <c r="D149" s="61">
        <v>358.41</v>
      </c>
    </row>
    <row r="150" spans="1:4" ht="12.75">
      <c r="A150" s="58"/>
      <c r="B150" s="1" t="s">
        <v>138</v>
      </c>
      <c r="C150" s="60"/>
      <c r="D150" s="61">
        <v>358.41</v>
      </c>
    </row>
    <row r="151" spans="1:4" ht="12.75">
      <c r="A151" s="62"/>
      <c r="B151" s="63" t="s">
        <v>139</v>
      </c>
      <c r="C151" s="64" t="s">
        <v>78</v>
      </c>
      <c r="D151" s="65">
        <v>358.41</v>
      </c>
    </row>
    <row r="152" spans="1:4" ht="12.75">
      <c r="A152" s="58" t="s">
        <v>140</v>
      </c>
      <c r="D152" s="59"/>
    </row>
    <row r="153" spans="1:4" ht="12.75">
      <c r="A153" s="58"/>
      <c r="C153" s="60">
        <f>SUM(D154:D158)</f>
        <v>1830.4099999999999</v>
      </c>
      <c r="D153" s="61"/>
    </row>
    <row r="154" spans="1:4" ht="12.75">
      <c r="A154" s="58"/>
      <c r="B154" s="1" t="s">
        <v>136</v>
      </c>
      <c r="C154" s="60"/>
      <c r="D154" s="61">
        <v>610.13</v>
      </c>
    </row>
    <row r="155" spans="1:4" ht="12.75">
      <c r="A155" s="58"/>
      <c r="B155" s="1" t="s">
        <v>51</v>
      </c>
      <c r="C155" s="60"/>
      <c r="D155" s="61">
        <v>305.07</v>
      </c>
    </row>
    <row r="156" spans="1:4" ht="12.75">
      <c r="A156" s="58"/>
      <c r="B156" s="1" t="s">
        <v>137</v>
      </c>
      <c r="C156" s="60"/>
      <c r="D156" s="61">
        <v>305.07</v>
      </c>
    </row>
    <row r="157" spans="1:4" ht="12.75">
      <c r="A157" s="58"/>
      <c r="B157" s="1" t="s">
        <v>138</v>
      </c>
      <c r="C157" s="60" t="s">
        <v>141</v>
      </c>
      <c r="D157" s="61">
        <v>305.07</v>
      </c>
    </row>
    <row r="158" spans="1:4" ht="12.75">
      <c r="A158" s="62"/>
      <c r="B158" s="63" t="s">
        <v>139</v>
      </c>
      <c r="C158" s="64"/>
      <c r="D158" s="65">
        <v>305.07</v>
      </c>
    </row>
    <row r="159" spans="3:4" ht="12.75">
      <c r="C159" s="60"/>
      <c r="D159" s="60"/>
    </row>
    <row r="160" spans="1:4" ht="12.75">
      <c r="A160" s="55" t="s">
        <v>142</v>
      </c>
      <c r="B160" s="56"/>
      <c r="C160" s="66"/>
      <c r="D160" s="67"/>
    </row>
    <row r="161" spans="1:4" ht="12.75">
      <c r="A161" s="58" t="s">
        <v>143</v>
      </c>
      <c r="C161" s="60">
        <f>SUM(D163:D167)</f>
        <v>489.48</v>
      </c>
      <c r="D161" s="61"/>
    </row>
    <row r="162" spans="1:4" ht="12.75">
      <c r="A162" s="58"/>
      <c r="D162" s="59"/>
    </row>
    <row r="163" spans="1:4" ht="12.75">
      <c r="A163" s="58"/>
      <c r="B163" s="1" t="s">
        <v>136</v>
      </c>
      <c r="C163" s="68"/>
      <c r="D163" s="61">
        <v>163.16</v>
      </c>
    </row>
    <row r="164" spans="1:4" ht="12.75">
      <c r="A164" s="58"/>
      <c r="B164" s="1" t="s">
        <v>51</v>
      </c>
      <c r="C164" s="68"/>
      <c r="D164" s="61">
        <v>81.58</v>
      </c>
    </row>
    <row r="165" spans="1:4" ht="12.75">
      <c r="A165" s="58"/>
      <c r="B165" s="1" t="s">
        <v>137</v>
      </c>
      <c r="C165" s="68"/>
      <c r="D165" s="61">
        <v>81.58</v>
      </c>
    </row>
    <row r="166" spans="1:4" ht="12.75">
      <c r="A166" s="58"/>
      <c r="B166" s="1" t="s">
        <v>144</v>
      </c>
      <c r="C166" s="68"/>
      <c r="D166" s="61">
        <v>81.58</v>
      </c>
    </row>
    <row r="167" spans="1:4" ht="12.75">
      <c r="A167" s="62"/>
      <c r="B167" s="63" t="s">
        <v>139</v>
      </c>
      <c r="C167" s="64"/>
      <c r="D167" s="65">
        <v>81.58</v>
      </c>
    </row>
  </sheetData>
  <sheetProtection selectLockedCells="1" selectUnlockedCells="1"/>
  <mergeCells count="8">
    <mergeCell ref="A1:F1"/>
    <mergeCell ref="A2:B2"/>
    <mergeCell ref="G13:G36"/>
    <mergeCell ref="G37:G81"/>
    <mergeCell ref="G82:G118"/>
    <mergeCell ref="A130:D130"/>
    <mergeCell ref="E130:F130"/>
    <mergeCell ref="A142:D142"/>
  </mergeCells>
  <printOptions/>
  <pageMargins left="0.3541666666666667" right="0.3541666666666667" top="0.7965277777777777" bottom="0.6298611111111111" header="0.6298611111111111" footer="0.5118055555555555"/>
  <pageSetup horizontalDpi="300" verticalDpi="300" orientation="portrait" paperSize="9"/>
  <headerFooter alignWithMargins="0">
    <oddHeader>&amp;L&amp;"Times New Roman,Normal"&amp;12au 10/10/14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18" sqref="C18"/>
    </sheetView>
  </sheetViews>
  <sheetFormatPr defaultColWidth="12.57421875" defaultRowHeight="12.75"/>
  <cols>
    <col min="1" max="1" width="11.57421875" style="0" customWidth="1"/>
    <col min="2" max="2" width="24.140625" style="0" customWidth="1"/>
    <col min="3" max="16384" width="11.57421875" style="0" customWidth="1"/>
  </cols>
  <sheetData>
    <row r="1" spans="1:6" ht="12.75">
      <c r="A1" s="69" t="s">
        <v>145</v>
      </c>
      <c r="B1" s="69"/>
      <c r="C1" s="69"/>
      <c r="D1" s="69"/>
      <c r="E1" s="69"/>
      <c r="F1" s="69"/>
    </row>
    <row r="3" spans="1:6" ht="12.75">
      <c r="A3" s="6">
        <v>41171</v>
      </c>
      <c r="B3" s="7" t="s">
        <v>2</v>
      </c>
      <c r="C3" s="7" t="s">
        <v>3</v>
      </c>
      <c r="D3" s="8"/>
      <c r="E3" s="8">
        <v>2000</v>
      </c>
      <c r="F3" s="8">
        <v>2000</v>
      </c>
    </row>
    <row r="4" spans="1:6" ht="12.75">
      <c r="A4" s="6">
        <v>41179</v>
      </c>
      <c r="B4" s="7" t="s">
        <v>4</v>
      </c>
      <c r="C4" s="7" t="s">
        <v>5</v>
      </c>
      <c r="D4" s="8">
        <v>351.5</v>
      </c>
      <c r="E4" s="8"/>
      <c r="F4" s="8">
        <f>SUM(F3-D4)</f>
        <v>1648.5</v>
      </c>
    </row>
    <row r="5" spans="1:6" ht="12.75">
      <c r="A5" s="6">
        <v>41183</v>
      </c>
      <c r="B5" s="7" t="s">
        <v>6</v>
      </c>
      <c r="C5" s="7"/>
      <c r="D5" s="8">
        <v>60.21</v>
      </c>
      <c r="E5" s="8"/>
      <c r="F5" s="8">
        <f>SUM(F4-D5)</f>
        <v>1588.29</v>
      </c>
    </row>
    <row r="6" spans="1:6" ht="12.75">
      <c r="A6" s="6">
        <v>41233</v>
      </c>
      <c r="B6" s="7" t="s">
        <v>7</v>
      </c>
      <c r="C6" s="7" t="s">
        <v>8</v>
      </c>
      <c r="D6" s="8">
        <v>5</v>
      </c>
      <c r="E6" s="8"/>
      <c r="F6" s="8">
        <f>SUM(F5-D6)</f>
        <v>1583.29</v>
      </c>
    </row>
    <row r="7" spans="1:6" ht="12.75">
      <c r="A7" s="6">
        <v>41249</v>
      </c>
      <c r="B7" s="7" t="s">
        <v>9</v>
      </c>
      <c r="C7" s="7" t="s">
        <v>10</v>
      </c>
      <c r="D7" s="8">
        <v>505</v>
      </c>
      <c r="E7" s="8"/>
      <c r="F7" s="8">
        <f>SUM(F6-D7)</f>
        <v>1078.29</v>
      </c>
    </row>
    <row r="8" spans="1:6" ht="12.75">
      <c r="A8" s="6">
        <v>41249</v>
      </c>
      <c r="B8" s="7" t="s">
        <v>6</v>
      </c>
      <c r="C8" s="7"/>
      <c r="D8" s="8">
        <v>77.7</v>
      </c>
      <c r="E8" s="8"/>
      <c r="F8" s="8">
        <f>SUM(F7-D8)</f>
        <v>1000.5899999999999</v>
      </c>
    </row>
    <row r="9" spans="1:6" ht="12.75">
      <c r="A9" s="6">
        <v>41277</v>
      </c>
      <c r="B9" s="7" t="s">
        <v>11</v>
      </c>
      <c r="C9" s="7" t="s">
        <v>12</v>
      </c>
      <c r="D9" s="8">
        <v>342</v>
      </c>
      <c r="E9" s="8"/>
      <c r="F9" s="8">
        <f>SUM(F8-D9)</f>
        <v>658.5899999999999</v>
      </c>
    </row>
    <row r="10" spans="1:6" ht="12.75">
      <c r="A10" s="6">
        <v>41289</v>
      </c>
      <c r="B10" s="7" t="s">
        <v>13</v>
      </c>
      <c r="C10" s="7"/>
      <c r="D10" s="8">
        <v>0.95</v>
      </c>
      <c r="E10" s="8"/>
      <c r="F10" s="8">
        <f>SUM(F9-D10)</f>
        <v>657.6399999999999</v>
      </c>
    </row>
    <row r="11" spans="1:6" ht="12.75">
      <c r="A11" s="6">
        <v>41305</v>
      </c>
      <c r="B11" s="7" t="s">
        <v>6</v>
      </c>
      <c r="C11" s="7"/>
      <c r="D11" s="8">
        <v>59</v>
      </c>
      <c r="E11" s="8"/>
      <c r="F11" s="8">
        <f>SUM(F10-D11)</f>
        <v>598.6399999999999</v>
      </c>
    </row>
    <row r="12" spans="1:6" ht="12.75">
      <c r="A12" s="6">
        <v>41309</v>
      </c>
      <c r="B12" s="7" t="s">
        <v>14</v>
      </c>
      <c r="C12" s="7"/>
      <c r="D12" s="8">
        <v>217.66</v>
      </c>
      <c r="E12" s="8"/>
      <c r="F12" s="9">
        <f>SUM(F11-D12)</f>
        <v>380.9799999999999</v>
      </c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D31" sqref="D31"/>
    </sheetView>
  </sheetViews>
  <sheetFormatPr defaultColWidth="12.57421875" defaultRowHeight="12.75"/>
  <cols>
    <col min="1" max="1" width="7.8515625" style="0" customWidth="1"/>
    <col min="2" max="2" width="16.8515625" style="0" customWidth="1"/>
    <col min="3" max="3" width="26.28125" style="0" customWidth="1"/>
    <col min="4" max="4" width="9.140625" style="0" customWidth="1"/>
    <col min="5" max="5" width="11.57421875" style="0" customWidth="1"/>
    <col min="6" max="6" width="9.140625" style="0" customWidth="1"/>
    <col min="7" max="7" width="3.57421875" style="0" customWidth="1"/>
    <col min="8" max="16384" width="11.57421875" style="0" customWidth="1"/>
  </cols>
  <sheetData>
    <row r="1" spans="1:7" ht="24.75" customHeight="1">
      <c r="A1" s="69" t="s">
        <v>146</v>
      </c>
      <c r="B1" s="69"/>
      <c r="C1" s="69"/>
      <c r="D1" s="69"/>
      <c r="E1" s="69"/>
      <c r="F1" s="69"/>
      <c r="G1" s="69"/>
    </row>
    <row r="2" spans="5:6" ht="12.75">
      <c r="E2" t="s">
        <v>147</v>
      </c>
      <c r="F2" s="70">
        <f>SUM('2012-2013'!F12)</f>
        <v>380.9799999999999</v>
      </c>
    </row>
    <row r="3" spans="1:7" ht="12.75">
      <c r="A3" s="10">
        <v>41366</v>
      </c>
      <c r="B3" s="11" t="s">
        <v>15</v>
      </c>
      <c r="C3" s="11"/>
      <c r="D3" s="12">
        <v>67.09</v>
      </c>
      <c r="E3" s="12"/>
      <c r="F3" s="13">
        <f>SUM(F2-D3)</f>
        <v>313.8899999999999</v>
      </c>
      <c r="G3" s="14" t="s">
        <v>16</v>
      </c>
    </row>
    <row r="4" spans="1:7" ht="12.75">
      <c r="A4" s="15">
        <v>41376</v>
      </c>
      <c r="B4" s="16" t="s">
        <v>17</v>
      </c>
      <c r="C4" s="16"/>
      <c r="D4" s="17">
        <v>0.95</v>
      </c>
      <c r="E4" s="17"/>
      <c r="F4" s="18">
        <f>SUM(F3-D4)</f>
        <v>312.9399999999999</v>
      </c>
      <c r="G4" s="14"/>
    </row>
    <row r="5" spans="1:7" ht="12.75">
      <c r="A5" s="15">
        <v>41408</v>
      </c>
      <c r="B5" s="16" t="s">
        <v>18</v>
      </c>
      <c r="C5" s="16" t="s">
        <v>19</v>
      </c>
      <c r="D5" s="17"/>
      <c r="E5" s="17">
        <v>1220</v>
      </c>
      <c r="F5" s="18">
        <f>SUM(F4+E5)</f>
        <v>1532.9399999999998</v>
      </c>
      <c r="G5" s="14"/>
    </row>
    <row r="6" spans="1:7" ht="12.75">
      <c r="A6" s="15">
        <v>41410</v>
      </c>
      <c r="B6" s="16" t="s">
        <v>20</v>
      </c>
      <c r="C6" s="16" t="s">
        <v>21</v>
      </c>
      <c r="D6" s="17">
        <v>150</v>
      </c>
      <c r="E6" s="17"/>
      <c r="F6" s="18">
        <f>F5-D6</f>
        <v>1382.9399999999998</v>
      </c>
      <c r="G6" s="14"/>
    </row>
    <row r="7" spans="1:7" ht="12.75">
      <c r="A7" s="15">
        <v>41418</v>
      </c>
      <c r="B7" s="16" t="s">
        <v>22</v>
      </c>
      <c r="C7" s="16"/>
      <c r="D7" s="17"/>
      <c r="E7" s="17">
        <v>78.85</v>
      </c>
      <c r="F7" s="18">
        <f>F6+E7</f>
        <v>1461.7899999999997</v>
      </c>
      <c r="G7" s="14"/>
    </row>
    <row r="8" spans="1:7" ht="12.75">
      <c r="A8" s="15">
        <v>41450</v>
      </c>
      <c r="B8" s="16" t="s">
        <v>23</v>
      </c>
      <c r="C8" s="16" t="s">
        <v>24</v>
      </c>
      <c r="D8" s="17"/>
      <c r="E8" s="17">
        <v>280</v>
      </c>
      <c r="F8" s="18">
        <f>F7+E8</f>
        <v>1741.7899999999997</v>
      </c>
      <c r="G8" s="14"/>
    </row>
    <row r="9" spans="1:7" ht="12.75">
      <c r="A9" s="15">
        <v>41458</v>
      </c>
      <c r="B9" s="16" t="s">
        <v>25</v>
      </c>
      <c r="C9" s="16"/>
      <c r="D9" s="17">
        <v>201.03</v>
      </c>
      <c r="E9" s="17"/>
      <c r="F9" s="18">
        <f>F8-D9</f>
        <v>1540.7599999999998</v>
      </c>
      <c r="G9" s="14"/>
    </row>
    <row r="10" spans="1:7" ht="12.75">
      <c r="A10" s="15">
        <v>41467</v>
      </c>
      <c r="B10" s="16" t="s">
        <v>17</v>
      </c>
      <c r="C10" s="16"/>
      <c r="D10" s="17">
        <v>0.95</v>
      </c>
      <c r="E10" s="17"/>
      <c r="F10" s="18">
        <f>F9-D10</f>
        <v>1539.8099999999997</v>
      </c>
      <c r="G10" s="14"/>
    </row>
    <row r="11" spans="1:7" ht="12.75">
      <c r="A11" s="15">
        <v>41467</v>
      </c>
      <c r="B11" s="16" t="s">
        <v>26</v>
      </c>
      <c r="C11" s="16" t="s">
        <v>27</v>
      </c>
      <c r="D11" s="17">
        <v>389.9</v>
      </c>
      <c r="E11" s="17"/>
      <c r="F11" s="18">
        <f>F10-D11</f>
        <v>1149.9099999999999</v>
      </c>
      <c r="G11" s="14"/>
    </row>
    <row r="12" spans="1:7" ht="12.75">
      <c r="A12" s="15">
        <v>41484</v>
      </c>
      <c r="B12" s="16" t="s">
        <v>28</v>
      </c>
      <c r="C12" s="16"/>
      <c r="D12" s="17">
        <v>17.25</v>
      </c>
      <c r="E12" s="17"/>
      <c r="F12" s="18">
        <f>F11-D12</f>
        <v>1132.6599999999999</v>
      </c>
      <c r="G12" s="14"/>
    </row>
    <row r="13" spans="1:7" ht="12.75">
      <c r="A13" s="15">
        <v>41486</v>
      </c>
      <c r="B13" s="16" t="s">
        <v>29</v>
      </c>
      <c r="C13" s="16"/>
      <c r="D13" s="17">
        <v>37.11</v>
      </c>
      <c r="E13" s="17"/>
      <c r="F13" s="18">
        <f>F12-D13</f>
        <v>1095.55</v>
      </c>
      <c r="G13" s="14"/>
    </row>
    <row r="14" spans="1:7" ht="12.75">
      <c r="A14" s="15">
        <v>41529</v>
      </c>
      <c r="B14" s="16" t="s">
        <v>30</v>
      </c>
      <c r="C14" s="16" t="s">
        <v>31</v>
      </c>
      <c r="D14" s="17"/>
      <c r="E14" s="17">
        <v>232</v>
      </c>
      <c r="F14" s="18">
        <f>F13+E14</f>
        <v>1327.55</v>
      </c>
      <c r="G14" s="14"/>
    </row>
    <row r="15" spans="1:7" ht="12.75">
      <c r="A15" s="15">
        <v>41520</v>
      </c>
      <c r="B15" s="16" t="s">
        <v>32</v>
      </c>
      <c r="C15" s="16" t="s">
        <v>33</v>
      </c>
      <c r="D15" s="17">
        <v>47.44</v>
      </c>
      <c r="E15" s="17"/>
      <c r="F15" s="18">
        <f>F14-D15</f>
        <v>1280.11</v>
      </c>
      <c r="G15" s="14"/>
    </row>
    <row r="16" spans="1:7" ht="12.75">
      <c r="A16" s="15">
        <v>41543</v>
      </c>
      <c r="B16" s="16" t="s">
        <v>34</v>
      </c>
      <c r="C16" s="16" t="s">
        <v>35</v>
      </c>
      <c r="D16" s="17">
        <v>200</v>
      </c>
      <c r="E16" s="17"/>
      <c r="F16" s="18">
        <f>F15-D16</f>
        <v>1080.11</v>
      </c>
      <c r="G16" s="14"/>
    </row>
    <row r="17" spans="1:7" ht="12.75">
      <c r="A17" s="15">
        <v>41548</v>
      </c>
      <c r="B17" s="16" t="s">
        <v>36</v>
      </c>
      <c r="C17" s="16"/>
      <c r="D17" s="17">
        <v>54.81</v>
      </c>
      <c r="E17" s="17"/>
      <c r="F17" s="18">
        <f>F16-D17</f>
        <v>1025.3</v>
      </c>
      <c r="G17" s="14"/>
    </row>
    <row r="18" spans="1:7" ht="12.75">
      <c r="A18" s="15">
        <v>41561</v>
      </c>
      <c r="B18" s="16" t="s">
        <v>17</v>
      </c>
      <c r="C18" s="16"/>
      <c r="D18" s="17">
        <v>1</v>
      </c>
      <c r="E18" s="17"/>
      <c r="F18" s="18">
        <f>F17-D18</f>
        <v>1024.3</v>
      </c>
      <c r="G18" s="14"/>
    </row>
    <row r="19" spans="1:7" ht="12.75">
      <c r="A19" s="15">
        <v>41562</v>
      </c>
      <c r="B19" s="16" t="s">
        <v>30</v>
      </c>
      <c r="C19" s="16" t="s">
        <v>37</v>
      </c>
      <c r="D19" s="17"/>
      <c r="E19" s="17">
        <v>500</v>
      </c>
      <c r="F19" s="18">
        <f>F18+E19</f>
        <v>1524.3</v>
      </c>
      <c r="G19" s="14"/>
    </row>
    <row r="20" spans="1:7" ht="12.75">
      <c r="A20" s="15">
        <v>41565</v>
      </c>
      <c r="B20" s="16" t="s">
        <v>38</v>
      </c>
      <c r="C20" s="16" t="s">
        <v>39</v>
      </c>
      <c r="D20" s="17">
        <v>534</v>
      </c>
      <c r="E20" s="17"/>
      <c r="F20" s="18">
        <f>F19-D20</f>
        <v>990.3</v>
      </c>
      <c r="G20" s="14"/>
    </row>
    <row r="21" spans="1:7" ht="12.75">
      <c r="A21" s="15">
        <v>41613</v>
      </c>
      <c r="B21" s="16" t="s">
        <v>29</v>
      </c>
      <c r="C21" s="16"/>
      <c r="D21" s="17">
        <v>111.65</v>
      </c>
      <c r="E21" s="17"/>
      <c r="F21" s="18">
        <f>F20-D21</f>
        <v>878.65</v>
      </c>
      <c r="G21" s="14"/>
    </row>
    <row r="22" spans="1:7" ht="12.75">
      <c r="A22" s="15">
        <v>41635</v>
      </c>
      <c r="B22" s="16" t="s">
        <v>40</v>
      </c>
      <c r="C22" s="16"/>
      <c r="D22" s="17">
        <v>347</v>
      </c>
      <c r="E22" s="17"/>
      <c r="F22" s="18">
        <f>F21-D22</f>
        <v>531.65</v>
      </c>
      <c r="G22" s="14"/>
    </row>
    <row r="23" spans="1:7" ht="12.75">
      <c r="A23" s="15">
        <v>41654</v>
      </c>
      <c r="B23" s="16" t="s">
        <v>17</v>
      </c>
      <c r="C23" s="16"/>
      <c r="D23" s="17">
        <v>1</v>
      </c>
      <c r="E23" s="17"/>
      <c r="F23" s="18">
        <f>F22-D23</f>
        <v>530.65</v>
      </c>
      <c r="G23" s="14"/>
    </row>
    <row r="24" spans="1:7" ht="12.75">
      <c r="A24" s="15">
        <v>41670</v>
      </c>
      <c r="B24" s="16" t="s">
        <v>41</v>
      </c>
      <c r="C24" s="16"/>
      <c r="D24" s="17">
        <v>70.78</v>
      </c>
      <c r="E24" s="17"/>
      <c r="F24" s="18">
        <f>F23-D24</f>
        <v>459.87</v>
      </c>
      <c r="G24" s="14"/>
    </row>
    <row r="25" spans="1:7" ht="12.75">
      <c r="A25" s="15">
        <v>41670</v>
      </c>
      <c r="B25" s="16" t="s">
        <v>36</v>
      </c>
      <c r="C25" s="16"/>
      <c r="D25" s="17">
        <v>18.68</v>
      </c>
      <c r="E25" s="17"/>
      <c r="F25" s="18">
        <f>F24-D25</f>
        <v>441.19</v>
      </c>
      <c r="G25" s="14"/>
    </row>
    <row r="26" spans="1:7" ht="12.75">
      <c r="A26" s="19">
        <v>41729</v>
      </c>
      <c r="B26" s="20" t="s">
        <v>36</v>
      </c>
      <c r="C26" s="20"/>
      <c r="D26" s="21">
        <v>18.66</v>
      </c>
      <c r="E26" s="21"/>
      <c r="F26" s="22">
        <f>F25-D26</f>
        <v>422.53</v>
      </c>
      <c r="G26" s="14"/>
    </row>
    <row r="28" spans="1:4" ht="12.75">
      <c r="A28" s="71" t="s">
        <v>148</v>
      </c>
      <c r="B28" s="71"/>
      <c r="C28" s="71"/>
      <c r="D28" s="71"/>
    </row>
    <row r="30" spans="1:4" ht="12.75">
      <c r="A30" s="46" t="s">
        <v>91</v>
      </c>
      <c r="B30" s="47"/>
      <c r="C30" s="47"/>
      <c r="D30" s="48">
        <f>SUM(D3+D13+D17+D21+D25+D26)-E7</f>
        <v>229.15</v>
      </c>
    </row>
    <row r="31" spans="1:4" ht="12.75">
      <c r="A31" s="46" t="s">
        <v>41</v>
      </c>
      <c r="B31" s="47"/>
      <c r="C31" s="47"/>
      <c r="D31" s="48">
        <f>SUM(D9+D24)</f>
        <v>271.81</v>
      </c>
    </row>
    <row r="32" spans="1:4" ht="12.75">
      <c r="A32" s="46" t="s">
        <v>127</v>
      </c>
      <c r="B32" s="47"/>
      <c r="C32" s="47"/>
      <c r="D32" s="48">
        <f>SUM(D22+D20)</f>
        <v>881</v>
      </c>
    </row>
    <row r="33" spans="1:4" ht="12.75">
      <c r="A33" s="46" t="s">
        <v>129</v>
      </c>
      <c r="B33" s="47"/>
      <c r="C33" s="47"/>
      <c r="D33" s="48">
        <f>SUM(D11)</f>
        <v>389.9</v>
      </c>
    </row>
    <row r="34" spans="1:4" ht="12.75">
      <c r="A34" s="46" t="s">
        <v>130</v>
      </c>
      <c r="B34" s="47"/>
      <c r="C34" s="47"/>
      <c r="D34" s="48">
        <f>SUM(D12)</f>
        <v>17.25</v>
      </c>
    </row>
    <row r="35" spans="1:4" ht="12.75">
      <c r="A35" s="46" t="s">
        <v>131</v>
      </c>
      <c r="B35" s="47"/>
      <c r="C35" s="47"/>
      <c r="D35" s="48">
        <f>SUM(D15)</f>
        <v>47.44</v>
      </c>
    </row>
    <row r="36" spans="1:4" ht="12.75">
      <c r="A36" s="46" t="s">
        <v>20</v>
      </c>
      <c r="B36" s="47"/>
      <c r="C36" s="47"/>
      <c r="D36" s="48">
        <f>SUM(D6+D16)</f>
        <v>350</v>
      </c>
    </row>
    <row r="37" spans="1:4" ht="12.75">
      <c r="A37" s="46" t="s">
        <v>132</v>
      </c>
      <c r="B37" s="47"/>
      <c r="C37" s="47"/>
      <c r="D37" s="48">
        <f>SUM(D4+D10+D18+D23)</f>
        <v>3.9</v>
      </c>
    </row>
    <row r="38" spans="1:4" ht="12.75">
      <c r="A38" s="1"/>
      <c r="B38" s="1"/>
      <c r="C38" s="1"/>
      <c r="D38" s="52">
        <f>SUM(D30:D37)</f>
        <v>2190.4500000000003</v>
      </c>
    </row>
  </sheetData>
  <sheetProtection selectLockedCells="1" selectUnlockedCells="1"/>
  <mergeCells count="3">
    <mergeCell ref="A1:G1"/>
    <mergeCell ref="G3:G26"/>
    <mergeCell ref="A28:D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A21">
      <selection activeCell="C8" sqref="C8"/>
    </sheetView>
  </sheetViews>
  <sheetFormatPr defaultColWidth="12.57421875" defaultRowHeight="12.75"/>
  <cols>
    <col min="1" max="1" width="7.8515625" style="0" customWidth="1"/>
    <col min="2" max="2" width="24.28125" style="0" customWidth="1"/>
    <col min="3" max="3" width="33.140625" style="0" customWidth="1"/>
    <col min="4" max="4" width="9.140625" style="0" customWidth="1"/>
    <col min="5" max="5" width="9.00390625" style="0" customWidth="1"/>
    <col min="6" max="6" width="9.140625" style="0" customWidth="1"/>
    <col min="7" max="7" width="3.57421875" style="0" customWidth="1"/>
    <col min="8" max="16384" width="11.57421875" style="0" customWidth="1"/>
  </cols>
  <sheetData>
    <row r="2" spans="5:6" ht="12.75">
      <c r="E2" t="s">
        <v>147</v>
      </c>
      <c r="F2" s="70">
        <f>SUM('2013-2014'!F26)</f>
        <v>422.53</v>
      </c>
    </row>
    <row r="3" spans="1:7" ht="12.75">
      <c r="A3" s="23">
        <v>41743</v>
      </c>
      <c r="B3" s="24" t="s">
        <v>17</v>
      </c>
      <c r="C3" s="24"/>
      <c r="D3" s="25">
        <v>1</v>
      </c>
      <c r="E3" s="25"/>
      <c r="F3" s="26">
        <f>F2-D3</f>
        <v>421.53</v>
      </c>
      <c r="G3" s="27" t="s">
        <v>42</v>
      </c>
    </row>
    <row r="4" spans="1:7" ht="12.75">
      <c r="A4" s="28">
        <v>41765</v>
      </c>
      <c r="B4" s="7" t="s">
        <v>43</v>
      </c>
      <c r="C4" s="7" t="s">
        <v>44</v>
      </c>
      <c r="D4" s="8">
        <v>330</v>
      </c>
      <c r="E4" s="8"/>
      <c r="F4" s="29">
        <f>F3-D4</f>
        <v>91.52999999999997</v>
      </c>
      <c r="G4" s="27"/>
    </row>
    <row r="5" spans="1:7" ht="12.75">
      <c r="A5" s="28">
        <v>41779</v>
      </c>
      <c r="B5" s="7" t="s">
        <v>45</v>
      </c>
      <c r="C5" s="7" t="s">
        <v>46</v>
      </c>
      <c r="D5" s="8"/>
      <c r="E5" s="8">
        <v>692.01</v>
      </c>
      <c r="F5" s="29">
        <f>F4+E5</f>
        <v>783.54</v>
      </c>
      <c r="G5" s="27"/>
    </row>
    <row r="6" spans="1:7" ht="12.75">
      <c r="A6" s="28">
        <v>41785</v>
      </c>
      <c r="B6" s="7" t="s">
        <v>47</v>
      </c>
      <c r="C6" s="7" t="s">
        <v>149</v>
      </c>
      <c r="D6" s="8"/>
      <c r="E6" s="8">
        <v>1170</v>
      </c>
      <c r="F6" s="29">
        <f>F5+E6</f>
        <v>1953.54</v>
      </c>
      <c r="G6" s="27"/>
    </row>
    <row r="7" spans="1:7" ht="12.75">
      <c r="A7" s="28">
        <v>41789</v>
      </c>
      <c r="B7" s="7" t="s">
        <v>49</v>
      </c>
      <c r="C7" s="7"/>
      <c r="D7" s="9">
        <v>40.82</v>
      </c>
      <c r="E7" s="8"/>
      <c r="F7" s="29">
        <f>F6-D7</f>
        <v>1912.72</v>
      </c>
      <c r="G7" s="27"/>
    </row>
    <row r="8" spans="1:7" ht="12.75">
      <c r="A8" s="28">
        <v>41793</v>
      </c>
      <c r="B8" s="7" t="s">
        <v>36</v>
      </c>
      <c r="C8" s="7"/>
      <c r="D8" s="8">
        <v>20.18</v>
      </c>
      <c r="E8" s="8"/>
      <c r="F8" s="29">
        <f>F7-D8</f>
        <v>1892.54</v>
      </c>
      <c r="G8" s="27"/>
    </row>
    <row r="9" spans="1:7" ht="12.75">
      <c r="A9" s="28">
        <v>41800</v>
      </c>
      <c r="B9" s="7" t="s">
        <v>50</v>
      </c>
      <c r="C9" s="7" t="s">
        <v>51</v>
      </c>
      <c r="D9" s="8"/>
      <c r="E9" s="8">
        <v>1075.24</v>
      </c>
      <c r="F9" s="29">
        <f>F8+E9</f>
        <v>2967.7799999999997</v>
      </c>
      <c r="G9" s="27"/>
    </row>
    <row r="10" spans="1:7" ht="12.75">
      <c r="A10" s="28">
        <v>41806</v>
      </c>
      <c r="B10" s="7" t="s">
        <v>52</v>
      </c>
      <c r="C10" s="7"/>
      <c r="D10" s="8"/>
      <c r="E10" s="8">
        <v>358.41</v>
      </c>
      <c r="F10" s="29">
        <f>F9+E10</f>
        <v>3326.1899999999996</v>
      </c>
      <c r="G10" s="27"/>
    </row>
    <row r="11" spans="1:7" ht="12.75">
      <c r="A11" s="28">
        <v>41810</v>
      </c>
      <c r="B11" s="7" t="s">
        <v>53</v>
      </c>
      <c r="C11" s="7" t="s">
        <v>54</v>
      </c>
      <c r="D11" s="8">
        <v>2150.5</v>
      </c>
      <c r="E11" s="8"/>
      <c r="F11" s="29">
        <f>F10-D11</f>
        <v>1175.6899999999996</v>
      </c>
      <c r="G11" s="27"/>
    </row>
    <row r="12" spans="1:7" ht="12.75">
      <c r="A12" s="28">
        <v>41821</v>
      </c>
      <c r="B12" s="7" t="s">
        <v>55</v>
      </c>
      <c r="C12" s="7" t="s">
        <v>56</v>
      </c>
      <c r="D12" s="8"/>
      <c r="E12" s="8">
        <v>113.08</v>
      </c>
      <c r="F12" s="29">
        <f>F11+E12</f>
        <v>1288.7699999999995</v>
      </c>
      <c r="G12" s="27"/>
    </row>
    <row r="13" spans="1:7" ht="12.75">
      <c r="A13" s="28">
        <v>41829</v>
      </c>
      <c r="B13" s="7" t="s">
        <v>57</v>
      </c>
      <c r="C13" s="7" t="s">
        <v>58</v>
      </c>
      <c r="D13" s="8">
        <v>10</v>
      </c>
      <c r="E13" s="8"/>
      <c r="F13" s="29">
        <f>F12-D13</f>
        <v>1278.7699999999995</v>
      </c>
      <c r="G13" s="27"/>
    </row>
    <row r="14" spans="1:7" ht="12.75">
      <c r="A14" s="28">
        <v>41830</v>
      </c>
      <c r="B14" s="7" t="s">
        <v>59</v>
      </c>
      <c r="C14" s="7"/>
      <c r="D14" s="8">
        <v>136.6</v>
      </c>
      <c r="E14" s="8"/>
      <c r="F14" s="29">
        <f>F13-D14</f>
        <v>1142.1699999999996</v>
      </c>
      <c r="G14" s="27"/>
    </row>
    <row r="15" spans="1:7" ht="12.75">
      <c r="A15" s="28">
        <v>41831</v>
      </c>
      <c r="B15" s="7" t="s">
        <v>60</v>
      </c>
      <c r="C15" s="7" t="s">
        <v>61</v>
      </c>
      <c r="D15" s="8">
        <v>406</v>
      </c>
      <c r="E15" s="8"/>
      <c r="F15" s="29">
        <f>F14-D15</f>
        <v>736.1699999999996</v>
      </c>
      <c r="G15" s="27"/>
    </row>
    <row r="16" spans="1:7" ht="12.75">
      <c r="A16" s="28">
        <v>41835</v>
      </c>
      <c r="B16" s="7" t="s">
        <v>17</v>
      </c>
      <c r="C16" s="7"/>
      <c r="D16" s="8">
        <v>1.05</v>
      </c>
      <c r="E16" s="8"/>
      <c r="F16" s="29">
        <f>F15-D16</f>
        <v>735.1199999999997</v>
      </c>
      <c r="G16" s="27"/>
    </row>
    <row r="17" spans="1:7" ht="12.75">
      <c r="A17" s="28">
        <v>41849</v>
      </c>
      <c r="B17" s="7" t="s">
        <v>62</v>
      </c>
      <c r="C17" s="7"/>
      <c r="D17" s="8">
        <v>33.92</v>
      </c>
      <c r="E17" s="8"/>
      <c r="F17" s="29">
        <f>F16-D17</f>
        <v>701.1999999999997</v>
      </c>
      <c r="G17" s="27"/>
    </row>
    <row r="18" spans="1:7" ht="12.75">
      <c r="A18" s="28">
        <v>41851</v>
      </c>
      <c r="B18" s="7" t="s">
        <v>29</v>
      </c>
      <c r="C18" s="7"/>
      <c r="D18" s="8">
        <v>24.97</v>
      </c>
      <c r="E18" s="8"/>
      <c r="F18" s="29">
        <f>F17-D18</f>
        <v>676.2299999999997</v>
      </c>
      <c r="G18" s="27"/>
    </row>
    <row r="19" spans="1:7" ht="12.75">
      <c r="A19" s="28">
        <v>41870</v>
      </c>
      <c r="B19" s="7" t="s">
        <v>63</v>
      </c>
      <c r="C19" s="7" t="s">
        <v>64</v>
      </c>
      <c r="D19" s="8">
        <v>489.5</v>
      </c>
      <c r="E19" s="8"/>
      <c r="F19" s="29">
        <f>F18-D19</f>
        <v>186.72999999999968</v>
      </c>
      <c r="G19" s="27"/>
    </row>
    <row r="20" spans="1:7" ht="12.75">
      <c r="A20" s="28">
        <v>41872</v>
      </c>
      <c r="B20" s="7" t="s">
        <v>65</v>
      </c>
      <c r="C20" s="7" t="s">
        <v>66</v>
      </c>
      <c r="D20" s="8">
        <v>158.3</v>
      </c>
      <c r="E20" s="8"/>
      <c r="F20" s="29">
        <f>F19-D20</f>
        <v>28.429999999999666</v>
      </c>
      <c r="G20" s="27"/>
    </row>
    <row r="21" spans="1:7" ht="12.75">
      <c r="A21" s="28">
        <v>41892</v>
      </c>
      <c r="B21" s="7" t="s">
        <v>67</v>
      </c>
      <c r="C21" s="7" t="s">
        <v>68</v>
      </c>
      <c r="D21" s="8"/>
      <c r="E21" s="8">
        <v>136.58</v>
      </c>
      <c r="F21" s="29">
        <f>F20+E21</f>
        <v>165.00999999999968</v>
      </c>
      <c r="G21" s="27"/>
    </row>
    <row r="22" spans="1:7" ht="12.75">
      <c r="A22" s="28">
        <v>41894</v>
      </c>
      <c r="B22" s="7" t="s">
        <v>69</v>
      </c>
      <c r="C22" s="7" t="s">
        <v>70</v>
      </c>
      <c r="D22" s="8">
        <v>17.44</v>
      </c>
      <c r="E22" s="8"/>
      <c r="F22" s="29">
        <f>F21-D22</f>
        <v>147.56999999999968</v>
      </c>
      <c r="G22" s="27"/>
    </row>
    <row r="23" spans="1:7" ht="12.75">
      <c r="A23" s="28">
        <v>41900</v>
      </c>
      <c r="B23" s="7" t="s">
        <v>71</v>
      </c>
      <c r="C23" s="7" t="s">
        <v>72</v>
      </c>
      <c r="D23" s="8">
        <v>63</v>
      </c>
      <c r="E23" s="8"/>
      <c r="F23" s="29">
        <f>F22-D23</f>
        <v>84.56999999999968</v>
      </c>
      <c r="G23" s="27"/>
    </row>
    <row r="24" spans="1:7" ht="12.75">
      <c r="A24" s="30">
        <v>41902</v>
      </c>
      <c r="B24" s="7" t="s">
        <v>49</v>
      </c>
      <c r="C24" s="7" t="s">
        <v>73</v>
      </c>
      <c r="D24" s="8">
        <v>2.86</v>
      </c>
      <c r="E24" s="8"/>
      <c r="F24" s="29">
        <f>F23-D24</f>
        <v>81.70999999999968</v>
      </c>
      <c r="G24" s="27"/>
    </row>
    <row r="25" spans="1:7" ht="12.75">
      <c r="A25" s="31"/>
      <c r="B25" s="7"/>
      <c r="C25" s="7"/>
      <c r="D25" s="7"/>
      <c r="E25" s="7"/>
      <c r="F25" s="29">
        <f>F24-D25</f>
        <v>81.70999999999968</v>
      </c>
      <c r="G25" s="27"/>
    </row>
    <row r="26" spans="1:7" ht="12.75">
      <c r="A26" s="30">
        <v>41912</v>
      </c>
      <c r="B26" s="7" t="s">
        <v>74</v>
      </c>
      <c r="C26" s="7"/>
      <c r="D26" s="7">
        <v>61.13</v>
      </c>
      <c r="E26" s="7"/>
      <c r="F26" s="29">
        <f>F25-D26</f>
        <v>20.57999999999968</v>
      </c>
      <c r="G26" s="27"/>
    </row>
    <row r="27" spans="1:7" ht="12.75">
      <c r="A27" s="30">
        <v>41925</v>
      </c>
      <c r="B27" s="7" t="s">
        <v>75</v>
      </c>
      <c r="C27" s="7" t="s">
        <v>76</v>
      </c>
      <c r="D27" s="8"/>
      <c r="E27" s="8">
        <v>245.33</v>
      </c>
      <c r="F27" s="29">
        <f>SUM(F26+E27)</f>
        <v>265.9099999999997</v>
      </c>
      <c r="G27" s="27"/>
    </row>
    <row r="28" spans="1:7" ht="12.75">
      <c r="A28" s="30">
        <v>41925</v>
      </c>
      <c r="B28" s="7" t="s">
        <v>77</v>
      </c>
      <c r="C28" s="7" t="s">
        <v>78</v>
      </c>
      <c r="D28" s="8"/>
      <c r="E28" s="8">
        <v>358.41</v>
      </c>
      <c r="F28" s="29">
        <f>SUM(F27+E28)</f>
        <v>624.3199999999997</v>
      </c>
      <c r="G28" s="27"/>
    </row>
    <row r="29" spans="1:7" ht="12.75">
      <c r="A29" s="30">
        <v>41926</v>
      </c>
      <c r="B29" s="7" t="s">
        <v>13</v>
      </c>
      <c r="C29" s="7"/>
      <c r="D29" s="8">
        <v>1.05</v>
      </c>
      <c r="E29" s="8"/>
      <c r="F29" s="29">
        <f>F28-D29</f>
        <v>623.2699999999998</v>
      </c>
      <c r="G29" s="27"/>
    </row>
    <row r="30" spans="1:7" ht="12.75">
      <c r="A30" s="30">
        <v>41933</v>
      </c>
      <c r="B30" s="7" t="s">
        <v>79</v>
      </c>
      <c r="C30" s="7" t="s">
        <v>80</v>
      </c>
      <c r="D30" s="8"/>
      <c r="E30" s="8">
        <v>244.74</v>
      </c>
      <c r="F30" s="29">
        <f>SUM(F29+E30)</f>
        <v>868.0099999999998</v>
      </c>
      <c r="G30" s="27"/>
    </row>
    <row r="31" spans="1:7" ht="12.75">
      <c r="A31" s="30">
        <v>41934</v>
      </c>
      <c r="B31" s="7" t="s">
        <v>81</v>
      </c>
      <c r="C31" s="7" t="s">
        <v>82</v>
      </c>
      <c r="D31" s="8"/>
      <c r="E31" s="8">
        <v>81.58</v>
      </c>
      <c r="F31" s="29">
        <f>SUM(F30+E31)</f>
        <v>949.5899999999998</v>
      </c>
      <c r="G31" s="27"/>
    </row>
    <row r="32" spans="1:7" ht="12.75">
      <c r="A32" s="30">
        <v>41939</v>
      </c>
      <c r="B32" s="7" t="s">
        <v>83</v>
      </c>
      <c r="C32" s="7" t="s">
        <v>84</v>
      </c>
      <c r="D32" s="8"/>
      <c r="E32" s="8">
        <v>84</v>
      </c>
      <c r="F32" s="29">
        <f>SUM(F31+E32)</f>
        <v>1033.5899999999997</v>
      </c>
      <c r="G32" s="27"/>
    </row>
    <row r="33" spans="1:7" ht="12.75">
      <c r="A33" s="30">
        <v>41941</v>
      </c>
      <c r="B33" s="7" t="s">
        <v>29</v>
      </c>
      <c r="C33" s="7"/>
      <c r="D33" s="8">
        <v>31</v>
      </c>
      <c r="E33" s="8"/>
      <c r="F33" s="29">
        <f>SUM(F32-D33)</f>
        <v>1002.5899999999997</v>
      </c>
      <c r="G33" s="27"/>
    </row>
    <row r="34" spans="1:7" ht="12.75">
      <c r="A34" s="30">
        <v>41949</v>
      </c>
      <c r="B34" s="7" t="s">
        <v>81</v>
      </c>
      <c r="C34" s="7" t="s">
        <v>51</v>
      </c>
      <c r="D34" s="8"/>
      <c r="E34" s="8">
        <v>81.58</v>
      </c>
      <c r="F34" s="32">
        <f>SUM(F33+E34)</f>
        <v>1084.1699999999996</v>
      </c>
      <c r="G34" s="27"/>
    </row>
    <row r="35" spans="1:7" ht="12.75">
      <c r="A35" s="30">
        <v>41970</v>
      </c>
      <c r="B35" s="7" t="s">
        <v>29</v>
      </c>
      <c r="C35" s="7"/>
      <c r="D35" s="9">
        <v>30</v>
      </c>
      <c r="E35" s="8"/>
      <c r="F35" s="32">
        <f>SUM(F34-D35)</f>
        <v>1054.1699999999996</v>
      </c>
      <c r="G35" s="27"/>
    </row>
    <row r="36" spans="1:7" ht="12.75">
      <c r="A36" s="30">
        <v>41976</v>
      </c>
      <c r="B36" s="7" t="s">
        <v>85</v>
      </c>
      <c r="C36" s="7"/>
      <c r="D36" s="9">
        <v>349</v>
      </c>
      <c r="E36" s="8"/>
      <c r="F36" s="32">
        <f>SUM(F35-D36)</f>
        <v>705.1699999999996</v>
      </c>
      <c r="G36" s="27"/>
    </row>
    <row r="37" spans="1:7" ht="12.75">
      <c r="A37" s="30">
        <v>41977</v>
      </c>
      <c r="B37" s="7" t="s">
        <v>29</v>
      </c>
      <c r="C37" s="7"/>
      <c r="D37" s="8">
        <v>113.46</v>
      </c>
      <c r="E37" s="8"/>
      <c r="F37" s="32">
        <f>SUM(F36-D37)</f>
        <v>591.7099999999996</v>
      </c>
      <c r="G37" s="27"/>
    </row>
    <row r="38" spans="1:7" ht="12.75">
      <c r="A38" s="28">
        <v>42002</v>
      </c>
      <c r="B38" s="7" t="s">
        <v>29</v>
      </c>
      <c r="C38" s="7"/>
      <c r="D38" s="8">
        <v>30</v>
      </c>
      <c r="E38" s="8"/>
      <c r="F38" s="32">
        <f>SUM(F37-D38)</f>
        <v>561.7099999999996</v>
      </c>
      <c r="G38" s="27"/>
    </row>
    <row r="39" spans="1:7" ht="12.75">
      <c r="A39" s="28">
        <v>42019</v>
      </c>
      <c r="B39" s="7" t="s">
        <v>13</v>
      </c>
      <c r="C39" s="7"/>
      <c r="D39" s="8">
        <v>1.05</v>
      </c>
      <c r="E39" s="8"/>
      <c r="F39" s="32">
        <f>SUM(F38-D39)</f>
        <v>560.6599999999996</v>
      </c>
      <c r="G39" s="27"/>
    </row>
    <row r="40" spans="1:7" ht="12.75">
      <c r="A40" s="28">
        <v>42031</v>
      </c>
      <c r="B40" s="7" t="s">
        <v>29</v>
      </c>
      <c r="C40" s="7"/>
      <c r="D40" s="8">
        <v>30</v>
      </c>
      <c r="E40" s="8"/>
      <c r="F40" s="32">
        <f>SUM(F39-D40)</f>
        <v>530.6599999999996</v>
      </c>
      <c r="G40" s="27"/>
    </row>
    <row r="41" spans="1:7" ht="12.75">
      <c r="A41" s="28">
        <v>42034</v>
      </c>
      <c r="B41" s="7" t="s">
        <v>41</v>
      </c>
      <c r="C41" s="7"/>
      <c r="D41" s="8">
        <v>198.25</v>
      </c>
      <c r="E41" s="8"/>
      <c r="F41" s="32">
        <f>SUM(F40-D41)</f>
        <v>332.4099999999996</v>
      </c>
      <c r="G41" s="27"/>
    </row>
    <row r="42" spans="1:7" ht="12.75">
      <c r="A42" s="28">
        <v>42037</v>
      </c>
      <c r="B42" s="7" t="s">
        <v>86</v>
      </c>
      <c r="C42" s="7" t="s">
        <v>87</v>
      </c>
      <c r="D42" s="8"/>
      <c r="E42" s="8">
        <v>432</v>
      </c>
      <c r="F42" s="32">
        <f>SUM(F41+E42)</f>
        <v>764.4099999999996</v>
      </c>
      <c r="G42" s="27"/>
    </row>
    <row r="43" spans="1:7" ht="12.75">
      <c r="A43" s="28">
        <v>42037</v>
      </c>
      <c r="B43" s="7" t="s">
        <v>88</v>
      </c>
      <c r="C43" s="7"/>
      <c r="D43" s="8">
        <v>19.66</v>
      </c>
      <c r="E43" s="8"/>
      <c r="F43" s="32">
        <f>SUM(F42-D43)</f>
        <v>744.7499999999997</v>
      </c>
      <c r="G43" s="27"/>
    </row>
    <row r="44" spans="1:7" ht="12.75">
      <c r="A44" s="28">
        <v>42040</v>
      </c>
      <c r="B44" s="7" t="s">
        <v>89</v>
      </c>
      <c r="C44" s="7" t="s">
        <v>90</v>
      </c>
      <c r="D44" s="8">
        <v>270</v>
      </c>
      <c r="E44" s="8"/>
      <c r="F44" s="32">
        <f>SUM(F43-D44)</f>
        <v>474.74999999999966</v>
      </c>
      <c r="G44" s="27"/>
    </row>
    <row r="45" spans="1:7" ht="12.75">
      <c r="A45" s="28">
        <v>42062</v>
      </c>
      <c r="B45" s="7" t="s">
        <v>91</v>
      </c>
      <c r="C45" s="7"/>
      <c r="D45" s="8">
        <v>30</v>
      </c>
      <c r="E45" s="8"/>
      <c r="F45" s="32">
        <f>SUM(F44-D45)</f>
        <v>444.74999999999966</v>
      </c>
      <c r="G45" s="27"/>
    </row>
    <row r="46" spans="1:7" ht="12.75">
      <c r="A46" s="28">
        <v>42090</v>
      </c>
      <c r="B46" s="7" t="s">
        <v>91</v>
      </c>
      <c r="C46" s="7"/>
      <c r="D46" s="8">
        <v>30</v>
      </c>
      <c r="E46" s="8"/>
      <c r="F46" s="32">
        <f>SUM(F45-D46)</f>
        <v>414.74999999999966</v>
      </c>
      <c r="G46" s="27"/>
    </row>
    <row r="47" spans="1:7" ht="12.75">
      <c r="A47" s="33">
        <v>42094</v>
      </c>
      <c r="B47" s="34" t="s">
        <v>91</v>
      </c>
      <c r="C47" s="34"/>
      <c r="D47" s="35">
        <v>22.94</v>
      </c>
      <c r="E47" s="35"/>
      <c r="F47" s="32">
        <f>SUM(F46-D47)</f>
        <v>391.80999999999966</v>
      </c>
      <c r="G47" s="27"/>
    </row>
    <row r="50" spans="1:5" ht="12.75">
      <c r="A50" s="44" t="s">
        <v>150</v>
      </c>
      <c r="B50" s="44"/>
      <c r="C50" s="44"/>
      <c r="D50" s="44"/>
      <c r="E50" s="44"/>
    </row>
    <row r="51" spans="1:5" ht="12.75">
      <c r="A51" s="1"/>
      <c r="B51" s="1"/>
      <c r="C51" s="1"/>
      <c r="D51" s="1"/>
      <c r="E51" s="1"/>
    </row>
    <row r="52" spans="1:5" ht="12.75">
      <c r="A52" s="46" t="s">
        <v>91</v>
      </c>
      <c r="B52" s="47"/>
      <c r="C52" s="47"/>
      <c r="D52" s="49"/>
      <c r="E52" s="50">
        <v>423.68</v>
      </c>
    </row>
    <row r="53" spans="1:5" ht="12.75">
      <c r="A53" s="46" t="s">
        <v>41</v>
      </c>
      <c r="B53" s="47"/>
      <c r="C53" s="47"/>
      <c r="D53" s="49"/>
      <c r="E53" s="50">
        <v>334.85</v>
      </c>
    </row>
    <row r="54" spans="1:5" ht="12.75">
      <c r="A54" s="46" t="s">
        <v>127</v>
      </c>
      <c r="B54" s="47"/>
      <c r="C54" s="47"/>
      <c r="D54" s="51" t="s">
        <v>128</v>
      </c>
      <c r="E54" s="50">
        <v>850</v>
      </c>
    </row>
    <row r="55" spans="1:5" ht="12.75">
      <c r="A55" s="46" t="s">
        <v>129</v>
      </c>
      <c r="B55" s="47"/>
      <c r="C55" s="47"/>
      <c r="D55" s="49"/>
      <c r="E55" s="50">
        <v>406</v>
      </c>
    </row>
    <row r="56" spans="1:5" ht="12.75">
      <c r="A56" s="46" t="s">
        <v>130</v>
      </c>
      <c r="B56" s="47"/>
      <c r="C56" s="47"/>
      <c r="D56" s="49"/>
      <c r="E56" s="50">
        <v>56.6</v>
      </c>
    </row>
    <row r="57" spans="1:5" ht="12.75">
      <c r="A57" s="46" t="s">
        <v>131</v>
      </c>
      <c r="B57" s="47"/>
      <c r="C57" s="47"/>
      <c r="D57" s="49"/>
      <c r="E57" s="50">
        <v>17.44</v>
      </c>
    </row>
    <row r="58" spans="1:5" ht="12.75">
      <c r="A58" s="46" t="s">
        <v>20</v>
      </c>
      <c r="B58" s="47"/>
      <c r="C58" s="47"/>
      <c r="D58" s="49"/>
      <c r="E58" s="50">
        <v>330</v>
      </c>
    </row>
    <row r="59" spans="1:5" ht="12.75">
      <c r="A59" s="46" t="s">
        <v>132</v>
      </c>
      <c r="B59" s="47"/>
      <c r="C59" s="47"/>
      <c r="D59" s="49"/>
      <c r="E59" s="50">
        <v>4.15</v>
      </c>
    </row>
    <row r="60" spans="1:5" ht="12.75">
      <c r="A60" s="1"/>
      <c r="B60" s="1"/>
      <c r="C60" s="1"/>
      <c r="D60" s="1"/>
      <c r="E60" s="53">
        <f>SUM(E52:E59)</f>
        <v>2422.72</v>
      </c>
    </row>
  </sheetData>
  <sheetProtection selectLockedCells="1" selectUnlockedCells="1"/>
  <mergeCells count="2">
    <mergeCell ref="G3:G47"/>
    <mergeCell ref="A50:E50"/>
  </mergeCells>
  <printOptions/>
  <pageMargins left="0.39375" right="0.393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G53"/>
  <sheetViews>
    <sheetView workbookViewId="0" topLeftCell="C1">
      <selection activeCell="G53" sqref="G53"/>
    </sheetView>
  </sheetViews>
  <sheetFormatPr defaultColWidth="12.57421875" defaultRowHeight="12.75"/>
  <cols>
    <col min="1" max="1" width="7.8515625" style="0" customWidth="1"/>
    <col min="2" max="2" width="23.7109375" style="0" customWidth="1"/>
    <col min="3" max="3" width="31.28125" style="0" customWidth="1"/>
    <col min="4" max="4" width="9.140625" style="0" customWidth="1"/>
    <col min="5" max="5" width="11.00390625" style="0" customWidth="1"/>
    <col min="6" max="6" width="9.00390625" style="0" customWidth="1"/>
    <col min="7" max="7" width="3.28125" style="0" customWidth="1"/>
    <col min="8" max="16384" width="11.57421875" style="0" customWidth="1"/>
  </cols>
  <sheetData>
    <row r="3" spans="5:6" ht="12.75">
      <c r="E3" t="s">
        <v>151</v>
      </c>
      <c r="F3" s="70">
        <f>SUM('2014-2015'!F47)</f>
        <v>391.80999999999966</v>
      </c>
    </row>
    <row r="4" spans="1:7" ht="12.75">
      <c r="A4" s="36">
        <v>42108</v>
      </c>
      <c r="B4" s="24" t="s">
        <v>13</v>
      </c>
      <c r="C4" s="24"/>
      <c r="D4" s="25">
        <v>1.05</v>
      </c>
      <c r="E4" s="25"/>
      <c r="F4" s="37">
        <f>SUM(F3-D4)</f>
        <v>390.75999999999965</v>
      </c>
      <c r="G4" s="38" t="s">
        <v>92</v>
      </c>
    </row>
    <row r="5" spans="1:7" ht="12.75">
      <c r="A5" s="30">
        <v>42121</v>
      </c>
      <c r="B5" s="7" t="s">
        <v>91</v>
      </c>
      <c r="C5" s="7"/>
      <c r="D5" s="8">
        <v>30</v>
      </c>
      <c r="E5" s="8"/>
      <c r="F5" s="32">
        <f>SUM(F4-D5)</f>
        <v>360.75999999999965</v>
      </c>
      <c r="G5" s="38"/>
    </row>
    <row r="6" spans="1:7" ht="12.75">
      <c r="A6" s="30">
        <v>42151</v>
      </c>
      <c r="B6" s="7" t="s">
        <v>91</v>
      </c>
      <c r="C6" s="7"/>
      <c r="D6" s="8">
        <v>30</v>
      </c>
      <c r="E6" s="8"/>
      <c r="F6" s="32">
        <f>SUM(F5-D6)</f>
        <v>330.75999999999965</v>
      </c>
      <c r="G6" s="38"/>
    </row>
    <row r="7" spans="1:7" ht="12.75">
      <c r="A7" s="30">
        <v>42160</v>
      </c>
      <c r="B7" s="7" t="s">
        <v>91</v>
      </c>
      <c r="C7" s="7"/>
      <c r="D7" s="8">
        <v>66.56</v>
      </c>
      <c r="E7" s="8"/>
      <c r="F7" s="32">
        <f>SUM(F6-D7)</f>
        <v>264.19999999999965</v>
      </c>
      <c r="G7" s="38"/>
    </row>
    <row r="8" spans="1:7" ht="12.75">
      <c r="A8" s="30">
        <v>42192</v>
      </c>
      <c r="B8" s="7" t="s">
        <v>91</v>
      </c>
      <c r="C8" s="7"/>
      <c r="D8" s="8">
        <v>3.08</v>
      </c>
      <c r="E8" s="8"/>
      <c r="F8" s="32">
        <f>SUM(F7-D8)</f>
        <v>261.11999999999966</v>
      </c>
      <c r="G8" s="38"/>
    </row>
    <row r="9" spans="1:7" ht="12.75">
      <c r="A9" s="30">
        <v>42194</v>
      </c>
      <c r="B9" s="7" t="s">
        <v>93</v>
      </c>
      <c r="C9" s="7"/>
      <c r="D9" s="8">
        <v>427.74</v>
      </c>
      <c r="E9" s="8"/>
      <c r="F9" s="32">
        <f>SUM(F8-D9)</f>
        <v>-166.62000000000035</v>
      </c>
      <c r="G9" s="38"/>
    </row>
    <row r="10" spans="1:7" ht="12.75">
      <c r="A10" s="30">
        <v>42195</v>
      </c>
      <c r="B10" s="7" t="s">
        <v>94</v>
      </c>
      <c r="C10" s="7"/>
      <c r="D10" s="8">
        <v>6.6</v>
      </c>
      <c r="E10" s="8"/>
      <c r="F10" s="32">
        <f>SUM(F9-D10)</f>
        <v>-173.22000000000034</v>
      </c>
      <c r="G10" s="38"/>
    </row>
    <row r="11" spans="1:7" ht="12.75">
      <c r="A11" s="30">
        <v>42198</v>
      </c>
      <c r="B11" s="7" t="s">
        <v>95</v>
      </c>
      <c r="C11" s="7"/>
      <c r="D11" s="8">
        <v>12</v>
      </c>
      <c r="E11" s="8"/>
      <c r="F11" s="32">
        <f>SUM(F10-D11)</f>
        <v>-185.22000000000034</v>
      </c>
      <c r="G11" s="38"/>
    </row>
    <row r="12" spans="1:7" ht="12.75">
      <c r="A12" s="30">
        <v>42200</v>
      </c>
      <c r="B12" s="7" t="s">
        <v>13</v>
      </c>
      <c r="C12" s="7"/>
      <c r="D12" s="8">
        <v>1.05</v>
      </c>
      <c r="E12" s="8"/>
      <c r="F12" s="32">
        <f>SUM(F11-D12)</f>
        <v>-186.27000000000035</v>
      </c>
      <c r="G12" s="38"/>
    </row>
    <row r="13" spans="1:7" ht="12.75">
      <c r="A13" s="30">
        <v>42212</v>
      </c>
      <c r="B13" s="7" t="s">
        <v>96</v>
      </c>
      <c r="C13" s="7" t="s">
        <v>97</v>
      </c>
      <c r="D13" s="8">
        <v>42</v>
      </c>
      <c r="E13" s="8"/>
      <c r="F13" s="32">
        <f>SUM(F12-D13)</f>
        <v>-228.27000000000035</v>
      </c>
      <c r="G13" s="38"/>
    </row>
    <row r="14" spans="1:7" ht="12.75">
      <c r="A14" s="30">
        <v>42213</v>
      </c>
      <c r="B14" s="7" t="s">
        <v>98</v>
      </c>
      <c r="C14" s="7" t="s">
        <v>99</v>
      </c>
      <c r="D14" s="8"/>
      <c r="E14" s="8">
        <v>1168</v>
      </c>
      <c r="F14" s="32">
        <f>SUM(F13+E14)</f>
        <v>939.7299999999997</v>
      </c>
      <c r="G14" s="38"/>
    </row>
    <row r="15" spans="1:7" ht="12.75">
      <c r="A15" s="30">
        <v>42213</v>
      </c>
      <c r="B15" s="7" t="s">
        <v>100</v>
      </c>
      <c r="C15" s="7"/>
      <c r="D15" s="8">
        <v>6.6</v>
      </c>
      <c r="E15" s="8"/>
      <c r="F15" s="32">
        <f>SUM(F14-D15)</f>
        <v>933.1299999999997</v>
      </c>
      <c r="G15" s="38"/>
    </row>
    <row r="16" spans="1:7" ht="12.75">
      <c r="A16" s="30">
        <v>42214</v>
      </c>
      <c r="B16" s="7" t="s">
        <v>101</v>
      </c>
      <c r="C16" s="7"/>
      <c r="D16" s="8">
        <v>12</v>
      </c>
      <c r="E16" s="8"/>
      <c r="F16" s="32">
        <f>SUM(F15-D16)</f>
        <v>921.1299999999997</v>
      </c>
      <c r="G16" s="38"/>
    </row>
    <row r="17" spans="1:7" ht="12.75">
      <c r="A17" s="30">
        <v>42214</v>
      </c>
      <c r="B17" s="7" t="s">
        <v>102</v>
      </c>
      <c r="C17" s="7"/>
      <c r="D17" s="8">
        <v>23.31</v>
      </c>
      <c r="E17" s="8"/>
      <c r="F17" s="32">
        <f>SUM(F16-D17)</f>
        <v>897.8199999999997</v>
      </c>
      <c r="G17" s="38"/>
    </row>
    <row r="18" spans="1:7" ht="12.75">
      <c r="A18" s="30">
        <v>42216</v>
      </c>
      <c r="B18" s="7" t="s">
        <v>103</v>
      </c>
      <c r="C18" s="7"/>
      <c r="D18" s="8">
        <v>70.59</v>
      </c>
      <c r="E18" s="8"/>
      <c r="F18" s="32">
        <f>SUM(F17-D18)</f>
        <v>827.2299999999997</v>
      </c>
      <c r="G18" s="38"/>
    </row>
    <row r="19" spans="1:7" ht="12.75">
      <c r="A19" s="30">
        <v>42222</v>
      </c>
      <c r="B19" s="7" t="s">
        <v>104</v>
      </c>
      <c r="C19" s="7"/>
      <c r="D19" s="8">
        <v>27.58</v>
      </c>
      <c r="E19" s="8"/>
      <c r="F19" s="32">
        <f>SUM(F18-D19)</f>
        <v>799.6499999999996</v>
      </c>
      <c r="G19" s="38"/>
    </row>
    <row r="20" spans="1:7" ht="12.75">
      <c r="A20" s="30">
        <v>42242</v>
      </c>
      <c r="B20" s="7" t="s">
        <v>105</v>
      </c>
      <c r="C20" s="7" t="s">
        <v>106</v>
      </c>
      <c r="D20" s="8">
        <v>120</v>
      </c>
      <c r="E20" s="8"/>
      <c r="F20" s="32">
        <f>SUM(F19-D20)</f>
        <v>679.6499999999996</v>
      </c>
      <c r="G20" s="38"/>
    </row>
    <row r="21" spans="1:7" ht="12.75">
      <c r="A21" s="30">
        <v>42243</v>
      </c>
      <c r="B21" s="7" t="s">
        <v>91</v>
      </c>
      <c r="C21" s="7"/>
      <c r="D21" s="8">
        <v>27.58</v>
      </c>
      <c r="E21" s="8"/>
      <c r="F21" s="32">
        <f>SUM(F20-D21)</f>
        <v>652.0699999999996</v>
      </c>
      <c r="G21" s="38"/>
    </row>
    <row r="22" spans="1:7" ht="12.75">
      <c r="A22" s="30">
        <v>42247</v>
      </c>
      <c r="B22" s="7" t="s">
        <v>107</v>
      </c>
      <c r="C22" s="7" t="s">
        <v>108</v>
      </c>
      <c r="D22" s="8">
        <v>40.8</v>
      </c>
      <c r="E22" s="8"/>
      <c r="F22" s="32">
        <f>SUM(F21-D22)</f>
        <v>611.2699999999996</v>
      </c>
      <c r="G22" s="38"/>
    </row>
    <row r="23" spans="1:7" ht="12.75">
      <c r="A23" s="30">
        <v>42245</v>
      </c>
      <c r="B23" s="7" t="s">
        <v>109</v>
      </c>
      <c r="C23" s="7" t="s">
        <v>110</v>
      </c>
      <c r="D23" s="8"/>
      <c r="E23" s="8">
        <v>1042</v>
      </c>
      <c r="F23" s="32">
        <f>SUM(F22+E23)</f>
        <v>1653.2699999999995</v>
      </c>
      <c r="G23" s="38"/>
    </row>
    <row r="24" spans="1:7" ht="12.75">
      <c r="A24" s="30">
        <v>42249</v>
      </c>
      <c r="B24" s="7" t="s">
        <v>111</v>
      </c>
      <c r="C24" s="7"/>
      <c r="D24" s="8">
        <v>67.43</v>
      </c>
      <c r="E24" s="8"/>
      <c r="F24" s="32">
        <f>SUM(F23-D24)</f>
        <v>1585.8399999999995</v>
      </c>
      <c r="G24" s="38"/>
    </row>
    <row r="25" spans="1:7" ht="12.75">
      <c r="A25" s="30">
        <v>42261</v>
      </c>
      <c r="B25" s="7" t="s">
        <v>41</v>
      </c>
      <c r="C25" s="7"/>
      <c r="D25" s="8">
        <v>167.92</v>
      </c>
      <c r="E25" s="8"/>
      <c r="F25" s="32">
        <f>SUM(F24-D25)</f>
        <v>1417.9199999999994</v>
      </c>
      <c r="G25" s="38"/>
    </row>
    <row r="26" spans="1:7" ht="12.75">
      <c r="A26" s="30">
        <v>42268</v>
      </c>
      <c r="B26" s="7" t="s">
        <v>112</v>
      </c>
      <c r="C26" s="7"/>
      <c r="D26" s="8"/>
      <c r="E26" s="8">
        <v>38.69</v>
      </c>
      <c r="F26" s="32">
        <f>SUM(F25+E26)</f>
        <v>1456.6099999999994</v>
      </c>
      <c r="G26" s="38"/>
    </row>
    <row r="27" spans="1:7" ht="12.75">
      <c r="A27" s="30">
        <v>42277</v>
      </c>
      <c r="B27" s="7" t="s">
        <v>88</v>
      </c>
      <c r="C27" s="7"/>
      <c r="D27" s="8">
        <v>68.05</v>
      </c>
      <c r="E27" s="8"/>
      <c r="F27" s="32">
        <f>SUM(F26-D27)</f>
        <v>1388.5599999999995</v>
      </c>
      <c r="G27" s="38"/>
    </row>
    <row r="28" spans="1:7" ht="12.75">
      <c r="A28" s="30">
        <v>42282</v>
      </c>
      <c r="B28" s="7" t="s">
        <v>113</v>
      </c>
      <c r="C28" s="7"/>
      <c r="D28" s="8">
        <v>1.5</v>
      </c>
      <c r="E28" s="8"/>
      <c r="F28" s="32">
        <f>SUM(F27-D28)</f>
        <v>1387.0599999999995</v>
      </c>
      <c r="G28" s="38"/>
    </row>
    <row r="29" spans="1:7" ht="12.75">
      <c r="A29" s="30">
        <v>42291</v>
      </c>
      <c r="B29" s="7" t="s">
        <v>13</v>
      </c>
      <c r="C29" s="7"/>
      <c r="D29" s="8">
        <v>1.05</v>
      </c>
      <c r="E29" s="8"/>
      <c r="F29" s="32">
        <f>SUM(F28-D29)</f>
        <v>1386.0099999999995</v>
      </c>
      <c r="G29" s="38"/>
    </row>
    <row r="30" spans="1:7" ht="12.75">
      <c r="A30" s="30">
        <v>42298</v>
      </c>
      <c r="B30" s="7" t="s">
        <v>114</v>
      </c>
      <c r="C30" s="7"/>
      <c r="D30" s="8">
        <v>540</v>
      </c>
      <c r="E30" s="8"/>
      <c r="F30" s="32">
        <f>SUM(F29-D30)</f>
        <v>846.0099999999995</v>
      </c>
      <c r="G30" s="38"/>
    </row>
    <row r="31" spans="1:7" ht="12.75">
      <c r="A31" s="30">
        <v>42341</v>
      </c>
      <c r="B31" s="7" t="s">
        <v>88</v>
      </c>
      <c r="C31" s="7"/>
      <c r="D31" s="8">
        <v>57.27</v>
      </c>
      <c r="E31" s="8"/>
      <c r="F31" s="32">
        <f>SUM(F30-D31)</f>
        <v>788.7399999999996</v>
      </c>
      <c r="G31" s="38"/>
    </row>
    <row r="32" spans="1:7" ht="12.75">
      <c r="A32" s="30">
        <v>42367</v>
      </c>
      <c r="B32" s="7" t="s">
        <v>115</v>
      </c>
      <c r="C32" s="7"/>
      <c r="D32" s="8"/>
      <c r="E32" s="8">
        <v>100</v>
      </c>
      <c r="F32" s="32">
        <f>SUM(F31+E32)</f>
        <v>888.7399999999996</v>
      </c>
      <c r="G32" s="38"/>
    </row>
    <row r="33" spans="1:7" ht="12.75">
      <c r="A33" s="30">
        <v>42367</v>
      </c>
      <c r="B33" s="7" t="s">
        <v>152</v>
      </c>
      <c r="C33" s="7" t="s">
        <v>117</v>
      </c>
      <c r="D33" s="8"/>
      <c r="E33" s="8">
        <v>200</v>
      </c>
      <c r="F33" s="32">
        <f>SUM(F32+E33)</f>
        <v>1088.7399999999996</v>
      </c>
      <c r="G33" s="38"/>
    </row>
    <row r="34" spans="1:7" ht="12.75">
      <c r="A34" s="30">
        <v>42384</v>
      </c>
      <c r="B34" s="7" t="s">
        <v>13</v>
      </c>
      <c r="C34" s="7"/>
      <c r="D34" s="8">
        <v>1.05</v>
      </c>
      <c r="E34" s="8"/>
      <c r="F34" s="32">
        <f>SUM(F33-D34)</f>
        <v>1087.6899999999996</v>
      </c>
      <c r="G34" s="38"/>
    </row>
    <row r="35" spans="1:7" ht="12.75">
      <c r="A35" s="30">
        <v>42401</v>
      </c>
      <c r="B35" s="7" t="s">
        <v>103</v>
      </c>
      <c r="C35" s="7"/>
      <c r="D35" s="8">
        <v>37.53</v>
      </c>
      <c r="E35" s="8"/>
      <c r="F35" s="32">
        <f>SUM(F34-D35)</f>
        <v>1050.1599999999996</v>
      </c>
      <c r="G35" s="38"/>
    </row>
    <row r="36" spans="1:7" ht="12.75">
      <c r="A36" s="30">
        <v>42402</v>
      </c>
      <c r="B36" s="7" t="s">
        <v>118</v>
      </c>
      <c r="C36" s="7" t="s">
        <v>119</v>
      </c>
      <c r="D36" s="8">
        <v>300</v>
      </c>
      <c r="E36" s="8"/>
      <c r="F36" s="32">
        <f>SUM(F35-D36)</f>
        <v>750.1599999999996</v>
      </c>
      <c r="G36" s="38"/>
    </row>
    <row r="37" spans="1:7" ht="12.75">
      <c r="A37" s="30">
        <v>42404</v>
      </c>
      <c r="B37" s="7" t="s">
        <v>120</v>
      </c>
      <c r="C37" s="7"/>
      <c r="D37" s="8">
        <v>129.31</v>
      </c>
      <c r="E37" s="8"/>
      <c r="F37" s="32">
        <f>SUM(F36-D37)</f>
        <v>620.8499999999997</v>
      </c>
      <c r="G37" s="38"/>
    </row>
    <row r="38" spans="1:7" ht="12.75">
      <c r="A38" s="30">
        <v>42412</v>
      </c>
      <c r="B38" s="7" t="s">
        <v>121</v>
      </c>
      <c r="C38" s="7" t="s">
        <v>122</v>
      </c>
      <c r="D38" s="8"/>
      <c r="E38" s="8">
        <v>1525.34</v>
      </c>
      <c r="F38" s="32">
        <f>SUM(F37+E38)</f>
        <v>2146.1899999999996</v>
      </c>
      <c r="G38" s="38"/>
    </row>
    <row r="39" spans="1:7" ht="12.75">
      <c r="A39" s="30">
        <v>42451</v>
      </c>
      <c r="B39" s="7" t="s">
        <v>123</v>
      </c>
      <c r="C39" s="7" t="s">
        <v>124</v>
      </c>
      <c r="D39" s="8">
        <v>1830.4</v>
      </c>
      <c r="E39" s="8"/>
      <c r="F39" s="32">
        <f>SUM(F38-D39)</f>
        <v>315.7899999999995</v>
      </c>
      <c r="G39" s="38"/>
    </row>
    <row r="40" spans="1:7" ht="12.75">
      <c r="A40" s="39">
        <v>42460</v>
      </c>
      <c r="B40" s="40" t="s">
        <v>91</v>
      </c>
      <c r="C40" s="40"/>
      <c r="D40" s="41">
        <v>37.28</v>
      </c>
      <c r="E40" s="41"/>
      <c r="F40" s="42">
        <f>SUM(F39-D40)</f>
        <v>278.50999999999954</v>
      </c>
      <c r="G40" s="38"/>
    </row>
    <row r="43" spans="1:5" ht="12.75">
      <c r="A43" s="44" t="s">
        <v>153</v>
      </c>
      <c r="B43" s="44"/>
      <c r="C43" s="44"/>
      <c r="D43" s="44"/>
      <c r="E43" s="44"/>
    </row>
    <row r="44" spans="1:5" ht="12.75">
      <c r="A44" s="1"/>
      <c r="B44" s="1"/>
      <c r="C44" s="1"/>
      <c r="D44" s="1"/>
      <c r="E44" s="1"/>
    </row>
    <row r="45" spans="1:5" ht="12.75">
      <c r="A45" s="46" t="s">
        <v>91</v>
      </c>
      <c r="B45" s="47"/>
      <c r="C45" s="47"/>
      <c r="D45" s="49"/>
      <c r="E45" s="50">
        <f>SUM(D5+D6+D7+D8+D18+D21+D27+D31+D35+D40)-E26</f>
        <v>389.24999999999994</v>
      </c>
    </row>
    <row r="46" spans="1:5" ht="12.75">
      <c r="A46" s="46" t="s">
        <v>41</v>
      </c>
      <c r="B46" s="47"/>
      <c r="C46" s="47"/>
      <c r="D46" s="49"/>
      <c r="E46" s="50">
        <f>SUM(D11+D25+D37)</f>
        <v>309.23</v>
      </c>
    </row>
    <row r="47" spans="1:5" ht="12.75">
      <c r="A47" s="46" t="s">
        <v>127</v>
      </c>
      <c r="B47" s="47"/>
      <c r="C47" s="47"/>
      <c r="D47" s="51" t="s">
        <v>154</v>
      </c>
      <c r="E47" s="50">
        <f>SUM(D30)</f>
        <v>540</v>
      </c>
    </row>
    <row r="48" spans="1:5" ht="12.75">
      <c r="A48" s="46" t="s">
        <v>129</v>
      </c>
      <c r="B48" s="47"/>
      <c r="C48" s="47"/>
      <c r="D48" s="49"/>
      <c r="E48" s="50">
        <f>SUM(D9)</f>
        <v>427.74</v>
      </c>
    </row>
    <row r="49" spans="1:5" ht="12.75">
      <c r="A49" s="46" t="s">
        <v>130</v>
      </c>
      <c r="B49" s="47"/>
      <c r="C49" s="47"/>
      <c r="D49" s="49"/>
      <c r="E49" s="50">
        <f>SUM(D17)</f>
        <v>23.31</v>
      </c>
    </row>
    <row r="50" spans="1:5" ht="12.75">
      <c r="A50" s="46" t="s">
        <v>131</v>
      </c>
      <c r="B50" s="47"/>
      <c r="C50" s="47"/>
      <c r="D50" s="49"/>
      <c r="E50" s="50">
        <f>SUM(D24)</f>
        <v>67.43</v>
      </c>
    </row>
    <row r="51" spans="1:5" ht="12.75">
      <c r="A51" s="46" t="s">
        <v>20</v>
      </c>
      <c r="B51" s="47" t="s">
        <v>155</v>
      </c>
      <c r="C51" s="72"/>
      <c r="D51" s="49"/>
      <c r="E51" s="50">
        <f>SUM(D36)</f>
        <v>300</v>
      </c>
    </row>
    <row r="52" spans="1:5" ht="12.75">
      <c r="A52" s="46" t="s">
        <v>132</v>
      </c>
      <c r="B52" s="47"/>
      <c r="C52" s="47"/>
      <c r="D52" s="49"/>
      <c r="E52" s="50">
        <f>SUM(D4+D10+D12+D15+D16+D28+D29+D34)</f>
        <v>30.9</v>
      </c>
    </row>
    <row r="53" spans="1:7" ht="12.75">
      <c r="A53" s="1"/>
      <c r="B53" s="1"/>
      <c r="C53" s="1"/>
      <c r="D53" s="1"/>
      <c r="E53" s="53">
        <f>SUM(E45:E52)</f>
        <v>2087.86</v>
      </c>
      <c r="G53" t="s">
        <v>156</v>
      </c>
    </row>
  </sheetData>
  <sheetProtection selectLockedCells="1" selectUnlockedCells="1"/>
  <mergeCells count="2">
    <mergeCell ref="G4:G40"/>
    <mergeCell ref="A43:E43"/>
  </mergeCells>
  <printOptions/>
  <pageMargins left="0.39375" right="0.393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G56"/>
  <sheetViews>
    <sheetView workbookViewId="0" topLeftCell="A29">
      <selection activeCell="F26" sqref="F26"/>
    </sheetView>
  </sheetViews>
  <sheetFormatPr defaultColWidth="12.57421875" defaultRowHeight="12.75"/>
  <cols>
    <col min="1" max="1" width="12.140625" style="0" customWidth="1"/>
    <col min="2" max="2" width="23.57421875" style="0" customWidth="1"/>
    <col min="3" max="3" width="27.8515625" style="0" customWidth="1"/>
    <col min="4" max="4" width="9.140625" style="70" customWidth="1"/>
    <col min="5" max="5" width="10.57421875" style="0" customWidth="1"/>
    <col min="6" max="6" width="9.140625" style="0" customWidth="1"/>
    <col min="7" max="7" width="3.28125" style="0" customWidth="1"/>
    <col min="8" max="16384" width="11.57421875" style="0" customWidth="1"/>
  </cols>
  <sheetData>
    <row r="3" spans="5:6" ht="12.75">
      <c r="E3" s="73" t="s">
        <v>151</v>
      </c>
      <c r="F3" s="70">
        <f>SUM('2015-2016'!F40)</f>
        <v>278.50999999999954</v>
      </c>
    </row>
    <row r="4" spans="1:6" ht="12.75">
      <c r="A4" s="74"/>
      <c r="B4" s="74"/>
      <c r="C4" s="74"/>
      <c r="D4" s="75" t="s">
        <v>157</v>
      </c>
      <c r="E4" s="76" t="s">
        <v>158</v>
      </c>
      <c r="F4" s="76" t="s">
        <v>147</v>
      </c>
    </row>
    <row r="5" spans="1:6" ht="12.75">
      <c r="A5" s="77">
        <v>42474</v>
      </c>
      <c r="B5" s="74" t="s">
        <v>159</v>
      </c>
      <c r="C5" s="74"/>
      <c r="D5" s="75">
        <v>1.55</v>
      </c>
      <c r="E5" s="76"/>
      <c r="F5" s="76">
        <f>SUM(F3-D5)</f>
        <v>276.9599999999995</v>
      </c>
    </row>
    <row r="6" spans="1:7" ht="12.75">
      <c r="A6" s="43">
        <v>42516</v>
      </c>
      <c r="B6" s="7" t="s">
        <v>160</v>
      </c>
      <c r="C6" s="7" t="s">
        <v>161</v>
      </c>
      <c r="D6" s="8"/>
      <c r="E6" s="8">
        <v>1168</v>
      </c>
      <c r="F6" s="8">
        <f>SUM(F5)+E6</f>
        <v>1444.9599999999996</v>
      </c>
      <c r="G6" s="38" t="s">
        <v>162</v>
      </c>
    </row>
    <row r="7" spans="1:7" ht="12.75">
      <c r="A7" s="77">
        <v>42521</v>
      </c>
      <c r="B7" s="74" t="s">
        <v>163</v>
      </c>
      <c r="C7" s="74" t="s">
        <v>164</v>
      </c>
      <c r="D7" s="78"/>
      <c r="E7" s="74">
        <v>305.07</v>
      </c>
      <c r="F7" s="74">
        <f>SUM(F6+E7)</f>
        <v>1750.0299999999995</v>
      </c>
      <c r="G7" s="38"/>
    </row>
    <row r="8" spans="1:7" ht="12.75">
      <c r="A8" s="77">
        <v>42527</v>
      </c>
      <c r="B8" s="74" t="s">
        <v>91</v>
      </c>
      <c r="C8" s="74"/>
      <c r="D8" s="78">
        <v>46.22</v>
      </c>
      <c r="E8" s="74"/>
      <c r="F8" s="74">
        <f>SUM(F7-D8)</f>
        <v>1703.8099999999995</v>
      </c>
      <c r="G8" s="38"/>
    </row>
    <row r="9" spans="1:7" ht="12.75">
      <c r="A9" s="43">
        <v>42559</v>
      </c>
      <c r="B9" s="7" t="s">
        <v>165</v>
      </c>
      <c r="C9" s="7"/>
      <c r="D9" s="8">
        <v>148.69</v>
      </c>
      <c r="E9" s="8"/>
      <c r="F9" s="8">
        <f>SUM(F8-D9)</f>
        <v>1555.1199999999994</v>
      </c>
      <c r="G9" s="38"/>
    </row>
    <row r="10" spans="1:7" ht="12.75">
      <c r="A10" s="43">
        <v>42566</v>
      </c>
      <c r="B10" s="7" t="s">
        <v>159</v>
      </c>
      <c r="C10" s="7"/>
      <c r="D10" s="8">
        <v>1.55</v>
      </c>
      <c r="E10" s="8"/>
      <c r="F10" s="8">
        <f>SUM(F9-D10)</f>
        <v>1553.5699999999995</v>
      </c>
      <c r="G10" s="38"/>
    </row>
    <row r="11" spans="1:7" ht="12.75">
      <c r="A11" s="43">
        <v>42580</v>
      </c>
      <c r="B11" s="7" t="s">
        <v>166</v>
      </c>
      <c r="C11" s="7"/>
      <c r="D11" s="8">
        <v>17.67</v>
      </c>
      <c r="E11" s="8"/>
      <c r="F11" s="8">
        <f>SUM(F10-D11)</f>
        <v>1535.8999999999994</v>
      </c>
      <c r="G11" s="38"/>
    </row>
    <row r="12" spans="1:7" ht="12.75">
      <c r="A12" s="43">
        <v>42583</v>
      </c>
      <c r="B12" s="7" t="s">
        <v>91</v>
      </c>
      <c r="C12" s="7"/>
      <c r="D12" s="8">
        <v>63.15</v>
      </c>
      <c r="E12" s="8"/>
      <c r="F12" s="8">
        <f>SUM(F11-D12)</f>
        <v>1472.7499999999993</v>
      </c>
      <c r="G12" s="38"/>
    </row>
    <row r="13" spans="1:7" ht="12.75">
      <c r="A13" s="43">
        <v>42586</v>
      </c>
      <c r="B13" s="7" t="s">
        <v>167</v>
      </c>
      <c r="C13" s="7"/>
      <c r="D13" s="8">
        <v>432.39</v>
      </c>
      <c r="E13" s="8"/>
      <c r="F13" s="8">
        <f>SUM(F12-D13)</f>
        <v>1040.3599999999992</v>
      </c>
      <c r="G13" s="38"/>
    </row>
    <row r="14" spans="1:7" ht="12.75">
      <c r="A14" s="43">
        <v>42620</v>
      </c>
      <c r="B14" s="7" t="s">
        <v>168</v>
      </c>
      <c r="C14" s="7" t="s">
        <v>169</v>
      </c>
      <c r="D14" s="8"/>
      <c r="E14" s="8">
        <v>116</v>
      </c>
      <c r="F14" s="8">
        <f>SUM(F13+E14)</f>
        <v>1156.3599999999992</v>
      </c>
      <c r="G14" s="38"/>
    </row>
    <row r="15" spans="1:7" ht="12.75">
      <c r="A15" s="43">
        <v>42625</v>
      </c>
      <c r="B15" s="7" t="s">
        <v>170</v>
      </c>
      <c r="C15" s="7" t="s">
        <v>171</v>
      </c>
      <c r="D15" s="8"/>
      <c r="E15" s="8">
        <v>66</v>
      </c>
      <c r="F15" s="8">
        <f>SUM(F14+E15)</f>
        <v>1222.3599999999992</v>
      </c>
      <c r="G15" s="38"/>
    </row>
    <row r="16" spans="1:7" ht="12.75">
      <c r="A16" s="43"/>
      <c r="B16" s="7"/>
      <c r="C16" s="7" t="s">
        <v>172</v>
      </c>
      <c r="D16" s="8"/>
      <c r="E16" s="8">
        <v>116</v>
      </c>
      <c r="F16" s="8">
        <f>SUM(F15+E16)</f>
        <v>1338.3599999999992</v>
      </c>
      <c r="G16" s="38"/>
    </row>
    <row r="17" spans="1:7" ht="12.75">
      <c r="A17" s="43"/>
      <c r="B17" s="7"/>
      <c r="C17" s="7" t="s">
        <v>173</v>
      </c>
      <c r="D17" s="8"/>
      <c r="E17" s="8">
        <v>800</v>
      </c>
      <c r="F17" s="8">
        <f>SUM(F16+E17)</f>
        <v>2138.359999999999</v>
      </c>
      <c r="G17" s="38"/>
    </row>
    <row r="18" spans="1:7" ht="12.75">
      <c r="A18" s="43">
        <v>42642</v>
      </c>
      <c r="B18" s="7" t="s">
        <v>166</v>
      </c>
      <c r="C18" s="7" t="s">
        <v>73</v>
      </c>
      <c r="D18" s="8">
        <v>40</v>
      </c>
      <c r="E18" s="8"/>
      <c r="F18" s="8">
        <f>SUM(F17)-D18</f>
        <v>2098.359999999999</v>
      </c>
      <c r="G18" s="38"/>
    </row>
    <row r="19" spans="1:7" ht="12.75">
      <c r="A19" s="43">
        <v>42643</v>
      </c>
      <c r="B19" s="7" t="s">
        <v>91</v>
      </c>
      <c r="C19" s="7" t="s">
        <v>174</v>
      </c>
      <c r="D19" s="8">
        <v>59.94</v>
      </c>
      <c r="E19" s="8"/>
      <c r="F19" s="8">
        <f>SUM(F18)-D19</f>
        <v>2038.4199999999992</v>
      </c>
      <c r="G19" s="38"/>
    </row>
    <row r="20" spans="1:7" ht="12.75">
      <c r="A20" s="43">
        <v>42657</v>
      </c>
      <c r="B20" s="7" t="s">
        <v>159</v>
      </c>
      <c r="C20" s="7"/>
      <c r="D20" s="8">
        <v>1.55</v>
      </c>
      <c r="E20" s="8"/>
      <c r="F20" s="8">
        <f>SUM(F19)-D20</f>
        <v>2036.8699999999992</v>
      </c>
      <c r="G20" s="38"/>
    </row>
    <row r="21" spans="1:7" ht="12.75">
      <c r="A21" s="43">
        <v>42709</v>
      </c>
      <c r="B21" s="7" t="s">
        <v>91</v>
      </c>
      <c r="C21" s="7"/>
      <c r="D21" s="8">
        <v>78.2</v>
      </c>
      <c r="E21" s="8"/>
      <c r="F21" s="8">
        <f>SUM(F20)-D21</f>
        <v>1958.6699999999992</v>
      </c>
      <c r="G21" s="38"/>
    </row>
    <row r="22" spans="1:7" ht="12.75">
      <c r="A22" s="43">
        <v>42748</v>
      </c>
      <c r="B22" s="7" t="s">
        <v>159</v>
      </c>
      <c r="C22" s="7"/>
      <c r="D22" s="8">
        <v>1.55</v>
      </c>
      <c r="E22" s="8"/>
      <c r="F22" s="8">
        <f>SUM(F21)-D22</f>
        <v>1957.1199999999992</v>
      </c>
      <c r="G22" s="38"/>
    </row>
    <row r="23" spans="1:7" ht="12.75">
      <c r="A23" s="43">
        <v>42765</v>
      </c>
      <c r="B23" s="7" t="s">
        <v>175</v>
      </c>
      <c r="C23" s="7" t="s">
        <v>176</v>
      </c>
      <c r="D23" s="8">
        <v>270</v>
      </c>
      <c r="E23" s="8"/>
      <c r="F23" s="8">
        <f>SUM(F22)-D23</f>
        <v>1687.1199999999992</v>
      </c>
      <c r="G23" s="38"/>
    </row>
    <row r="24" spans="1:7" ht="12.75">
      <c r="A24" s="43">
        <v>42766</v>
      </c>
      <c r="B24" s="7" t="s">
        <v>103</v>
      </c>
      <c r="C24" s="7"/>
      <c r="D24" s="8">
        <v>40.34</v>
      </c>
      <c r="E24" s="8"/>
      <c r="F24" s="8">
        <f>SUM(F23)-D24</f>
        <v>1646.7799999999993</v>
      </c>
      <c r="G24" s="38"/>
    </row>
    <row r="25" spans="1:7" ht="12.75">
      <c r="A25" s="43">
        <v>42782</v>
      </c>
      <c r="B25" s="7" t="s">
        <v>165</v>
      </c>
      <c r="C25" s="7"/>
      <c r="D25" s="8">
        <v>163.93</v>
      </c>
      <c r="E25" s="8"/>
      <c r="F25" s="8">
        <f>SUM(F24)-D25</f>
        <v>1482.8499999999992</v>
      </c>
      <c r="G25" s="38"/>
    </row>
    <row r="26" spans="1:7" ht="12.75">
      <c r="A26" s="43">
        <v>42825</v>
      </c>
      <c r="B26" s="7" t="s">
        <v>88</v>
      </c>
      <c r="C26" s="7"/>
      <c r="D26" s="8">
        <v>44.76</v>
      </c>
      <c r="E26" s="8"/>
      <c r="F26" s="8">
        <f>SUM(F25)-D26</f>
        <v>1438.0899999999992</v>
      </c>
      <c r="G26" s="38"/>
    </row>
    <row r="27" spans="1:7" ht="12.75">
      <c r="A27" s="43"/>
      <c r="B27" s="7"/>
      <c r="C27" s="7"/>
      <c r="D27" s="8"/>
      <c r="E27" s="8"/>
      <c r="F27" s="8"/>
      <c r="G27" s="38"/>
    </row>
    <row r="28" spans="1:7" ht="12.75">
      <c r="A28" s="43"/>
      <c r="B28" s="7"/>
      <c r="C28" s="7"/>
      <c r="D28" s="8"/>
      <c r="E28" s="8"/>
      <c r="F28" s="8"/>
      <c r="G28" s="38"/>
    </row>
    <row r="29" spans="1:7" ht="12.75">
      <c r="A29" s="43"/>
      <c r="B29" s="7"/>
      <c r="C29" s="7"/>
      <c r="D29" s="8"/>
      <c r="E29" s="8"/>
      <c r="F29" s="8"/>
      <c r="G29" s="38"/>
    </row>
    <row r="30" spans="1:7" ht="12.75">
      <c r="A30" s="43"/>
      <c r="B30" s="7"/>
      <c r="C30" s="7"/>
      <c r="D30" s="8"/>
      <c r="E30" s="8"/>
      <c r="F30" s="8"/>
      <c r="G30" s="38"/>
    </row>
    <row r="31" spans="1:7" ht="12.75">
      <c r="A31" s="43"/>
      <c r="B31" s="7"/>
      <c r="C31" s="7"/>
      <c r="D31" s="8"/>
      <c r="E31" s="8"/>
      <c r="F31" s="8"/>
      <c r="G31" s="38"/>
    </row>
    <row r="32" spans="1:7" ht="12.75">
      <c r="A32" s="43"/>
      <c r="B32" s="7"/>
      <c r="C32" s="7"/>
      <c r="D32" s="8"/>
      <c r="E32" s="8"/>
      <c r="F32" s="8"/>
      <c r="G32" s="38"/>
    </row>
    <row r="33" spans="1:7" ht="12.75">
      <c r="A33" s="43"/>
      <c r="B33" s="7"/>
      <c r="C33" s="7"/>
      <c r="D33" s="8"/>
      <c r="E33" s="8"/>
      <c r="F33" s="8"/>
      <c r="G33" s="38"/>
    </row>
    <row r="34" spans="1:7" ht="12.75">
      <c r="A34" s="43"/>
      <c r="B34" s="7"/>
      <c r="C34" s="7"/>
      <c r="D34" s="8"/>
      <c r="E34" s="8"/>
      <c r="F34" s="8"/>
      <c r="G34" s="38"/>
    </row>
    <row r="35" spans="1:7" ht="12.75">
      <c r="A35" s="43"/>
      <c r="B35" s="7"/>
      <c r="C35" s="7"/>
      <c r="D35" s="8"/>
      <c r="E35" s="8"/>
      <c r="F35" s="8"/>
      <c r="G35" s="38"/>
    </row>
    <row r="36" spans="1:7" ht="12.75">
      <c r="A36" s="43"/>
      <c r="B36" s="7"/>
      <c r="C36" s="7"/>
      <c r="D36" s="8"/>
      <c r="E36" s="8"/>
      <c r="F36" s="8"/>
      <c r="G36" s="38"/>
    </row>
    <row r="37" spans="1:7" ht="12.75">
      <c r="A37" s="43"/>
      <c r="B37" s="7"/>
      <c r="C37" s="7"/>
      <c r="D37" s="8"/>
      <c r="E37" s="8"/>
      <c r="F37" s="8"/>
      <c r="G37" s="38"/>
    </row>
    <row r="38" spans="1:7" ht="12.75">
      <c r="A38" s="43"/>
      <c r="B38" s="7"/>
      <c r="C38" s="7"/>
      <c r="D38" s="8"/>
      <c r="E38" s="8"/>
      <c r="F38" s="8"/>
      <c r="G38" s="38"/>
    </row>
    <row r="39" spans="1:7" ht="12.75">
      <c r="A39" s="43"/>
      <c r="B39" s="7"/>
      <c r="C39" s="7"/>
      <c r="D39" s="8"/>
      <c r="E39" s="8"/>
      <c r="F39" s="8"/>
      <c r="G39" s="38"/>
    </row>
    <row r="40" spans="1:7" ht="12.75">
      <c r="A40" s="43"/>
      <c r="B40" s="7"/>
      <c r="C40" s="7"/>
      <c r="D40" s="8"/>
      <c r="E40" s="8"/>
      <c r="F40" s="8"/>
      <c r="G40" s="38"/>
    </row>
    <row r="41" spans="1:7" ht="12.75">
      <c r="A41" s="43"/>
      <c r="B41" s="7"/>
      <c r="C41" s="7"/>
      <c r="D41" s="8"/>
      <c r="E41" s="8"/>
      <c r="F41" s="8"/>
      <c r="G41" s="38"/>
    </row>
    <row r="42" spans="1:7" ht="12.75">
      <c r="A42" s="43"/>
      <c r="B42" s="7"/>
      <c r="C42" s="7"/>
      <c r="D42" s="8"/>
      <c r="E42" s="8"/>
      <c r="F42" s="8"/>
      <c r="G42" s="38"/>
    </row>
    <row r="43" spans="1:7" ht="12.75">
      <c r="A43" s="43"/>
      <c r="B43" s="7"/>
      <c r="C43" s="7"/>
      <c r="D43" s="8"/>
      <c r="E43" s="8"/>
      <c r="F43" s="8"/>
      <c r="G43" s="38"/>
    </row>
    <row r="46" spans="1:5" ht="12.75">
      <c r="A46" s="44" t="s">
        <v>177</v>
      </c>
      <c r="B46" s="44"/>
      <c r="C46" s="44"/>
      <c r="D46" s="44"/>
      <c r="E46" s="44"/>
    </row>
    <row r="47" spans="1:5" ht="12.75">
      <c r="A47" s="1"/>
      <c r="B47" s="1"/>
      <c r="C47" s="1"/>
      <c r="D47" s="60"/>
      <c r="E47" s="1"/>
    </row>
    <row r="48" spans="1:5" ht="12.75">
      <c r="A48" s="46" t="s">
        <v>91</v>
      </c>
      <c r="B48" s="47"/>
      <c r="C48" s="47"/>
      <c r="D48" s="50"/>
      <c r="E48" s="50">
        <f>SUM(D8+D12+D19+D21+D24+D26)</f>
        <v>332.61</v>
      </c>
    </row>
    <row r="49" spans="1:5" ht="12.75">
      <c r="A49" s="46" t="s">
        <v>41</v>
      </c>
      <c r="B49" s="47"/>
      <c r="C49" s="47"/>
      <c r="D49" s="50"/>
      <c r="E49" s="50">
        <f>SUM(D9+D25)</f>
        <v>312.62</v>
      </c>
    </row>
    <row r="50" spans="1:5" ht="12.75">
      <c r="A50" s="46" t="s">
        <v>127</v>
      </c>
      <c r="B50" s="47"/>
      <c r="C50" s="47"/>
      <c r="D50" s="79"/>
      <c r="E50" s="50"/>
    </row>
    <row r="51" spans="1:5" ht="12.75">
      <c r="A51" s="46" t="s">
        <v>129</v>
      </c>
      <c r="B51" s="47"/>
      <c r="C51" s="47"/>
      <c r="D51" s="50"/>
      <c r="E51" s="50">
        <f>SUM(D13)</f>
        <v>432.39</v>
      </c>
    </row>
    <row r="52" spans="1:5" ht="12.75">
      <c r="A52" s="46" t="s">
        <v>130</v>
      </c>
      <c r="B52" s="47"/>
      <c r="C52" s="47"/>
      <c r="D52" s="50"/>
      <c r="E52" s="50">
        <f>SUM(D11+D18)</f>
        <v>57.67</v>
      </c>
    </row>
    <row r="53" spans="1:5" ht="12.75">
      <c r="A53" s="46" t="s">
        <v>131</v>
      </c>
      <c r="B53" s="47"/>
      <c r="C53" s="47"/>
      <c r="D53" s="50"/>
      <c r="E53" s="50">
        <f>SUM()</f>
        <v>0</v>
      </c>
    </row>
    <row r="54" spans="1:5" ht="12.75">
      <c r="A54" s="46" t="s">
        <v>20</v>
      </c>
      <c r="B54" s="47" t="s">
        <v>155</v>
      </c>
      <c r="C54" s="72"/>
      <c r="D54" s="50"/>
      <c r="E54" s="50">
        <f>SUM(D23)</f>
        <v>270</v>
      </c>
    </row>
    <row r="55" spans="1:5" ht="12.75">
      <c r="A55" s="46" t="s">
        <v>132</v>
      </c>
      <c r="B55" s="47"/>
      <c r="C55" s="47"/>
      <c r="D55" s="50"/>
      <c r="E55" s="50">
        <f>SUM(D5+D10+D20+D22)</f>
        <v>6.2</v>
      </c>
    </row>
    <row r="56" spans="1:5" ht="12.75">
      <c r="A56" s="1"/>
      <c r="B56" s="1"/>
      <c r="C56" s="1"/>
      <c r="D56" s="60"/>
      <c r="E56" s="53">
        <f>SUM(E48:E55)</f>
        <v>1411.4899999999998</v>
      </c>
    </row>
  </sheetData>
  <sheetProtection selectLockedCells="1" selectUnlockedCells="1"/>
  <mergeCells count="2">
    <mergeCell ref="G6:G43"/>
    <mergeCell ref="A46:E46"/>
  </mergeCells>
  <printOptions/>
  <pageMargins left="0.39375" right="0.393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27">
      <selection activeCell="H50" sqref="H50"/>
    </sheetView>
  </sheetViews>
  <sheetFormatPr defaultColWidth="12.57421875" defaultRowHeight="12.75"/>
  <cols>
    <col min="1" max="1" width="10.421875" style="0" customWidth="1"/>
    <col min="2" max="2" width="24.140625" style="0" customWidth="1"/>
    <col min="3" max="3" width="27.8515625" style="0" customWidth="1"/>
    <col min="4" max="4" width="10.28125" style="0" customWidth="1"/>
    <col min="5" max="5" width="9.57421875" style="70" customWidth="1"/>
    <col min="6" max="6" width="9.8515625" style="0" customWidth="1"/>
    <col min="7" max="7" width="3.28125" style="0" customWidth="1"/>
    <col min="8" max="16384" width="11.57421875" style="0" customWidth="1"/>
  </cols>
  <sheetData>
    <row r="1" spans="4:6" ht="12.75">
      <c r="D1" s="80"/>
      <c r="E1" s="81"/>
      <c r="F1" s="70"/>
    </row>
    <row r="2" spans="1:6" ht="12.75">
      <c r="A2" s="82" t="s">
        <v>178</v>
      </c>
      <c r="B2" s="82"/>
      <c r="C2" s="82"/>
      <c r="D2" s="82"/>
      <c r="E2" s="82"/>
      <c r="F2" s="82"/>
    </row>
    <row r="3" spans="1:6" ht="12.75">
      <c r="A3" s="83" t="s">
        <v>179</v>
      </c>
      <c r="B3" s="84"/>
      <c r="C3" s="85">
        <v>800</v>
      </c>
      <c r="D3" s="86"/>
      <c r="E3" s="85">
        <f>SUM(C3:C5)</f>
        <v>2400</v>
      </c>
      <c r="F3" s="87"/>
    </row>
    <row r="4" spans="1:6" ht="12.75">
      <c r="A4" s="83" t="s">
        <v>180</v>
      </c>
      <c r="B4" s="84"/>
      <c r="C4" s="85">
        <v>1168</v>
      </c>
      <c r="D4" s="86"/>
      <c r="E4" s="85"/>
      <c r="F4" s="87"/>
    </row>
    <row r="5" spans="1:6" ht="12.75">
      <c r="A5" s="88" t="s">
        <v>181</v>
      </c>
      <c r="B5" s="88"/>
      <c r="C5" s="89">
        <v>432</v>
      </c>
      <c r="D5" s="89"/>
      <c r="E5" s="89"/>
      <c r="F5" s="90"/>
    </row>
    <row r="6" spans="4:6" ht="12.75">
      <c r="D6" s="91" t="s">
        <v>182</v>
      </c>
      <c r="E6" s="91"/>
      <c r="F6" s="92">
        <f>SUM('2016-2017'!F26)</f>
        <v>1438.0899999999992</v>
      </c>
    </row>
    <row r="7" spans="4:6" s="93" customFormat="1" ht="12.75">
      <c r="D7" s="94" t="s">
        <v>183</v>
      </c>
      <c r="E7" s="95" t="s">
        <v>158</v>
      </c>
      <c r="F7" s="95" t="s">
        <v>147</v>
      </c>
    </row>
    <row r="8" spans="1:7" ht="12.75">
      <c r="A8" s="43">
        <v>42839</v>
      </c>
      <c r="B8" s="7" t="s">
        <v>159</v>
      </c>
      <c r="C8" s="7"/>
      <c r="D8" s="8">
        <v>3</v>
      </c>
      <c r="E8" s="8"/>
      <c r="F8" s="8">
        <f>SUM(F6)-D8</f>
        <v>1435.0899999999992</v>
      </c>
      <c r="G8" s="38" t="s">
        <v>184</v>
      </c>
    </row>
    <row r="9" spans="1:7" ht="12.75">
      <c r="A9" s="43">
        <v>42849</v>
      </c>
      <c r="B9" s="7" t="s">
        <v>185</v>
      </c>
      <c r="C9" s="7"/>
      <c r="D9" s="8">
        <v>43.94</v>
      </c>
      <c r="E9" s="8"/>
      <c r="F9" s="8">
        <f>SUM(F8)-D9</f>
        <v>1391.1499999999992</v>
      </c>
      <c r="G9" s="38"/>
    </row>
    <row r="10" spans="1:7" ht="12.75">
      <c r="A10" s="43">
        <v>42853</v>
      </c>
      <c r="B10" s="7" t="s">
        <v>186</v>
      </c>
      <c r="C10" s="7" t="s">
        <v>187</v>
      </c>
      <c r="D10" s="8">
        <v>116.9</v>
      </c>
      <c r="E10" s="8"/>
      <c r="F10" s="8">
        <f>SUM(F9)-D10</f>
        <v>1274.249999999999</v>
      </c>
      <c r="G10" s="38"/>
    </row>
    <row r="11" spans="1:7" ht="12.75">
      <c r="A11" s="43">
        <v>42884</v>
      </c>
      <c r="B11" s="7" t="s">
        <v>71</v>
      </c>
      <c r="C11" s="7"/>
      <c r="D11" s="8">
        <v>47.9</v>
      </c>
      <c r="E11" s="8"/>
      <c r="F11" s="8">
        <f>SUM(F10)-D11</f>
        <v>1226.349999999999</v>
      </c>
      <c r="G11" s="38"/>
    </row>
    <row r="12" spans="1:7" ht="12.75">
      <c r="A12" s="43">
        <v>42893</v>
      </c>
      <c r="B12" s="7" t="s">
        <v>91</v>
      </c>
      <c r="C12" s="7"/>
      <c r="D12" s="8">
        <v>245.1</v>
      </c>
      <c r="E12" s="8"/>
      <c r="F12" s="8">
        <f>SUM(F11)-D12</f>
        <v>981.249999999999</v>
      </c>
      <c r="G12" s="38"/>
    </row>
    <row r="13" spans="1:7" ht="12.75">
      <c r="A13" s="43">
        <v>42928</v>
      </c>
      <c r="B13" s="7" t="s">
        <v>165</v>
      </c>
      <c r="C13" s="7"/>
      <c r="D13" s="8">
        <v>154</v>
      </c>
      <c r="E13" s="8"/>
      <c r="F13" s="8">
        <f>SUM(F12)-D13</f>
        <v>827.249999999999</v>
      </c>
      <c r="G13" s="38"/>
    </row>
    <row r="14" spans="1:7" ht="12.75">
      <c r="A14" s="43">
        <v>42933</v>
      </c>
      <c r="B14" s="7" t="s">
        <v>159</v>
      </c>
      <c r="C14" s="7"/>
      <c r="D14" s="8">
        <v>3</v>
      </c>
      <c r="E14" s="8"/>
      <c r="F14" s="8">
        <f>SUM(F13)-D14</f>
        <v>824.249999999999</v>
      </c>
      <c r="G14" s="38"/>
    </row>
    <row r="15" spans="1:7" ht="12.75">
      <c r="A15" s="43">
        <v>42934</v>
      </c>
      <c r="B15" s="7" t="s">
        <v>188</v>
      </c>
      <c r="C15" s="7" t="s">
        <v>189</v>
      </c>
      <c r="D15" s="8">
        <v>457.59</v>
      </c>
      <c r="E15" s="8"/>
      <c r="F15" s="8">
        <f>SUM(F14)-D15</f>
        <v>366.659999999999</v>
      </c>
      <c r="G15" s="38"/>
    </row>
    <row r="16" spans="1:7" ht="12.75">
      <c r="A16" s="43">
        <v>42947</v>
      </c>
      <c r="B16" s="7" t="s">
        <v>190</v>
      </c>
      <c r="C16" s="7"/>
      <c r="D16" s="8">
        <v>35.92</v>
      </c>
      <c r="E16" s="8"/>
      <c r="F16" s="8">
        <f>SUM(F15)-D16</f>
        <v>330.739999999999</v>
      </c>
      <c r="G16" s="38"/>
    </row>
    <row r="17" spans="1:7" ht="12.75">
      <c r="A17" s="43">
        <v>42948</v>
      </c>
      <c r="B17" s="7" t="s">
        <v>91</v>
      </c>
      <c r="C17" s="7"/>
      <c r="D17" s="8">
        <v>70.35</v>
      </c>
      <c r="E17" s="8"/>
      <c r="F17" s="8">
        <f>SUM(F16)-D17</f>
        <v>260.38999999999896</v>
      </c>
      <c r="G17" s="38"/>
    </row>
    <row r="18" spans="1:7" ht="12.75">
      <c r="A18" s="43">
        <v>42961</v>
      </c>
      <c r="B18" s="7" t="s">
        <v>191</v>
      </c>
      <c r="C18" s="7"/>
      <c r="D18" s="8"/>
      <c r="E18" s="8">
        <v>1000</v>
      </c>
      <c r="F18" s="8">
        <f>SUM(F17+E18)</f>
        <v>1260.389999999999</v>
      </c>
      <c r="G18" s="38"/>
    </row>
    <row r="19" spans="1:7" ht="12.75">
      <c r="A19" s="43">
        <v>42968</v>
      </c>
      <c r="B19" s="7" t="s">
        <v>192</v>
      </c>
      <c r="C19" s="7"/>
      <c r="D19" s="8"/>
      <c r="E19" s="8">
        <v>120</v>
      </c>
      <c r="F19" s="8">
        <f>SUM(F18+E19)</f>
        <v>1380.389999999999</v>
      </c>
      <c r="G19" s="38"/>
    </row>
    <row r="20" spans="1:7" ht="12.75">
      <c r="A20" s="43">
        <v>42985</v>
      </c>
      <c r="B20" s="7" t="s">
        <v>193</v>
      </c>
      <c r="C20" s="7" t="s">
        <v>18</v>
      </c>
      <c r="D20" s="8"/>
      <c r="E20" s="8">
        <v>70</v>
      </c>
      <c r="F20" s="8">
        <f>SUM(F19+E20)</f>
        <v>1450.389999999999</v>
      </c>
      <c r="G20" s="38"/>
    </row>
    <row r="21" spans="1:7" ht="12.75">
      <c r="A21" s="43"/>
      <c r="B21" s="7" t="s">
        <v>194</v>
      </c>
      <c r="C21" s="7"/>
      <c r="D21" s="8"/>
      <c r="E21" s="8">
        <v>116</v>
      </c>
      <c r="F21" s="8">
        <f>SUM(F20+E21)</f>
        <v>1566.389999999999</v>
      </c>
      <c r="G21" s="38"/>
    </row>
    <row r="22" spans="1:7" ht="12.75">
      <c r="A22" s="43">
        <v>42990</v>
      </c>
      <c r="B22" s="7" t="s">
        <v>195</v>
      </c>
      <c r="C22" s="7"/>
      <c r="D22" s="8"/>
      <c r="E22" s="8">
        <v>150</v>
      </c>
      <c r="F22" s="8">
        <f>SUM(F21+E22)</f>
        <v>1716.389999999999</v>
      </c>
      <c r="G22" s="38"/>
    </row>
    <row r="23" spans="1:7" ht="12.75">
      <c r="A23" s="43">
        <v>43007</v>
      </c>
      <c r="B23" s="7" t="s">
        <v>190</v>
      </c>
      <c r="C23" s="7"/>
      <c r="D23" s="8">
        <v>36.18</v>
      </c>
      <c r="E23" s="8"/>
      <c r="F23" s="8">
        <f>SUM(F22-D23)</f>
        <v>1680.209999999999</v>
      </c>
      <c r="G23" s="38"/>
    </row>
    <row r="24" spans="1:7" ht="12.75">
      <c r="A24" s="43">
        <v>43010</v>
      </c>
      <c r="B24" s="7" t="s">
        <v>91</v>
      </c>
      <c r="C24" s="7"/>
      <c r="D24" s="8">
        <v>66.84</v>
      </c>
      <c r="E24" s="8"/>
      <c r="F24" s="8">
        <f>SUM(F23-D24)</f>
        <v>1613.369999999999</v>
      </c>
      <c r="G24" s="38"/>
    </row>
    <row r="25" spans="1:7" ht="12.75">
      <c r="A25" s="43">
        <v>43012</v>
      </c>
      <c r="B25" s="7" t="s">
        <v>91</v>
      </c>
      <c r="C25" s="7"/>
      <c r="D25" s="8">
        <v>8.64</v>
      </c>
      <c r="E25" s="8"/>
      <c r="F25" s="8">
        <f>SUM(F24-D25)</f>
        <v>1604.7299999999989</v>
      </c>
      <c r="G25" s="38"/>
    </row>
    <row r="26" spans="1:7" ht="12.75">
      <c r="A26" s="43">
        <v>43016</v>
      </c>
      <c r="B26" s="7" t="s">
        <v>82</v>
      </c>
      <c r="C26" s="96" t="s">
        <v>196</v>
      </c>
      <c r="D26" s="8"/>
      <c r="E26" s="8"/>
      <c r="F26" s="8"/>
      <c r="G26" s="38"/>
    </row>
    <row r="27" spans="1:7" ht="12.75">
      <c r="A27" s="43"/>
      <c r="B27" s="7"/>
      <c r="C27" s="7" t="s">
        <v>197</v>
      </c>
      <c r="D27" s="8"/>
      <c r="E27" s="8">
        <v>270.77</v>
      </c>
      <c r="F27" s="8">
        <f>SUM(F25+E27)</f>
        <v>1875.4999999999989</v>
      </c>
      <c r="G27" s="38"/>
    </row>
    <row r="28" spans="1:7" ht="12.75">
      <c r="A28" s="43">
        <v>43016</v>
      </c>
      <c r="B28" s="7" t="s">
        <v>198</v>
      </c>
      <c r="C28" s="7" t="s">
        <v>199</v>
      </c>
      <c r="D28" s="8"/>
      <c r="E28" s="8">
        <v>168</v>
      </c>
      <c r="F28" s="8">
        <f>SUM(F27+E28)</f>
        <v>2043.4999999999989</v>
      </c>
      <c r="G28" s="38"/>
    </row>
    <row r="29" spans="1:7" ht="12.75">
      <c r="A29" s="43">
        <v>43021</v>
      </c>
      <c r="B29" s="7" t="s">
        <v>200</v>
      </c>
      <c r="C29" s="7"/>
      <c r="D29" s="8">
        <v>3</v>
      </c>
      <c r="E29" s="8"/>
      <c r="F29" s="8">
        <f>SUM(F28-D29)</f>
        <v>2040.4999999999989</v>
      </c>
      <c r="G29" s="38"/>
    </row>
    <row r="30" spans="1:7" ht="12.75">
      <c r="A30" s="43">
        <v>43068</v>
      </c>
      <c r="B30" s="7" t="s">
        <v>190</v>
      </c>
      <c r="C30" s="7"/>
      <c r="D30" s="8">
        <v>35.92</v>
      </c>
      <c r="E30" s="8"/>
      <c r="F30" s="8">
        <f>SUM(F29-D30)</f>
        <v>2004.5799999999988</v>
      </c>
      <c r="G30" s="38"/>
    </row>
    <row r="31" spans="1:7" ht="12.75">
      <c r="A31" s="43">
        <v>43080</v>
      </c>
      <c r="B31" s="7" t="s">
        <v>91</v>
      </c>
      <c r="C31" s="7"/>
      <c r="D31" s="8">
        <v>121.51</v>
      </c>
      <c r="E31" s="8"/>
      <c r="F31" s="8">
        <f>SUM(F30-D31)</f>
        <v>1883.0699999999988</v>
      </c>
      <c r="G31" s="38"/>
    </row>
    <row r="32" spans="1:7" ht="12.75">
      <c r="A32" s="43">
        <v>43087</v>
      </c>
      <c r="B32" s="7" t="s">
        <v>201</v>
      </c>
      <c r="C32" s="7"/>
      <c r="D32" s="8">
        <v>383</v>
      </c>
      <c r="E32" s="8"/>
      <c r="F32" s="8">
        <f>SUM(F31-D32)</f>
        <v>1500.0699999999988</v>
      </c>
      <c r="G32" s="38"/>
    </row>
    <row r="33" spans="1:7" ht="12.75">
      <c r="A33" s="43">
        <v>43115</v>
      </c>
      <c r="B33" s="7" t="s">
        <v>200</v>
      </c>
      <c r="C33" s="7"/>
      <c r="D33" s="8">
        <v>3</v>
      </c>
      <c r="E33" s="8"/>
      <c r="F33" s="8">
        <f>SUM(F32-D33)</f>
        <v>1497.0699999999988</v>
      </c>
      <c r="G33" s="38"/>
    </row>
    <row r="34" spans="1:7" ht="12.75">
      <c r="A34" s="43">
        <v>43118</v>
      </c>
      <c r="B34" s="7" t="s">
        <v>202</v>
      </c>
      <c r="C34" s="7" t="s">
        <v>203</v>
      </c>
      <c r="D34" s="8">
        <v>300</v>
      </c>
      <c r="E34" s="8"/>
      <c r="F34" s="8">
        <f>SUM(F33-D34)</f>
        <v>1197.0699999999988</v>
      </c>
      <c r="G34" s="38"/>
    </row>
    <row r="35" spans="1:7" ht="12.75">
      <c r="A35" s="43">
        <v>43129</v>
      </c>
      <c r="B35" s="7" t="s">
        <v>190</v>
      </c>
      <c r="C35" s="7"/>
      <c r="D35" s="8">
        <v>35.92</v>
      </c>
      <c r="E35" s="8"/>
      <c r="F35" s="8">
        <f>SUM(F34-D35)</f>
        <v>1161.1499999999987</v>
      </c>
      <c r="G35" s="38"/>
    </row>
    <row r="36" spans="1:7" ht="12.75">
      <c r="A36" s="43">
        <v>43131</v>
      </c>
      <c r="B36" s="7" t="s">
        <v>91</v>
      </c>
      <c r="C36" s="7"/>
      <c r="D36" s="8">
        <v>118.23</v>
      </c>
      <c r="E36" s="8"/>
      <c r="F36" s="8">
        <f>SUM(F35-D36)</f>
        <v>1042.9199999999987</v>
      </c>
      <c r="G36" s="38"/>
    </row>
    <row r="37" spans="1:7" ht="12.75">
      <c r="A37" s="43">
        <v>43157</v>
      </c>
      <c r="B37" s="7" t="s">
        <v>165</v>
      </c>
      <c r="C37" s="7"/>
      <c r="D37" s="8">
        <v>180.16</v>
      </c>
      <c r="E37" s="8"/>
      <c r="F37" s="8">
        <f>SUM(F36-D37)</f>
        <v>862.7599999999987</v>
      </c>
      <c r="G37" s="38"/>
    </row>
    <row r="38" spans="1:7" ht="12.75">
      <c r="A38" s="43">
        <v>43188</v>
      </c>
      <c r="B38" s="7" t="s">
        <v>190</v>
      </c>
      <c r="C38" s="7"/>
      <c r="D38" s="8">
        <v>35.92</v>
      </c>
      <c r="E38" s="8"/>
      <c r="F38" s="97">
        <f>SUM(F37-D38)</f>
        <v>826.8399999999988</v>
      </c>
      <c r="G38" s="38"/>
    </row>
    <row r="39" ht="12.75">
      <c r="G39" s="38"/>
    </row>
    <row r="40" spans="1:7" ht="12.75">
      <c r="A40" s="98" t="s">
        <v>204</v>
      </c>
      <c r="B40" s="98"/>
      <c r="C40" s="98"/>
      <c r="D40" s="98"/>
      <c r="E40" s="98"/>
      <c r="G40" s="38"/>
    </row>
    <row r="41" spans="1:7" ht="12.75">
      <c r="A41" s="7" t="s">
        <v>91</v>
      </c>
      <c r="B41" s="7"/>
      <c r="C41" s="7"/>
      <c r="D41" s="8">
        <f>SUM(D12+D17+D24+D25+D36)</f>
        <v>509.15999999999997</v>
      </c>
      <c r="E41" s="8"/>
      <c r="G41" s="38"/>
    </row>
    <row r="42" spans="1:7" ht="12.75">
      <c r="A42" s="7" t="s">
        <v>41</v>
      </c>
      <c r="B42" s="7"/>
      <c r="C42" s="7"/>
      <c r="D42" s="8">
        <f>SUM(D13+D37)</f>
        <v>334.15999999999997</v>
      </c>
      <c r="E42" s="8"/>
      <c r="G42" s="38"/>
    </row>
    <row r="43" spans="1:7" ht="12.75">
      <c r="A43" s="7" t="s">
        <v>127</v>
      </c>
      <c r="B43" s="7"/>
      <c r="C43" s="7"/>
      <c r="D43" s="99">
        <f>SUM(D32)</f>
        <v>383</v>
      </c>
      <c r="E43" s="8"/>
      <c r="G43" s="38"/>
    </row>
    <row r="44" spans="1:7" ht="12.75">
      <c r="A44" s="7" t="s">
        <v>129</v>
      </c>
      <c r="B44" s="7"/>
      <c r="C44" s="7"/>
      <c r="D44" s="8">
        <f>SUM(D15)</f>
        <v>457.59</v>
      </c>
      <c r="E44" s="8"/>
      <c r="G44" s="38"/>
    </row>
    <row r="45" spans="1:7" ht="12.75">
      <c r="A45" s="7" t="s">
        <v>130</v>
      </c>
      <c r="B45" s="7"/>
      <c r="C45" s="7"/>
      <c r="D45" s="8">
        <f>SUM(D11+D16+D23+D30+D35+D38)</f>
        <v>227.76000000000005</v>
      </c>
      <c r="E45" s="8"/>
      <c r="G45" s="38"/>
    </row>
    <row r="46" spans="1:7" ht="12.75">
      <c r="A46" s="7" t="s">
        <v>131</v>
      </c>
      <c r="B46" s="7"/>
      <c r="C46" s="7"/>
      <c r="D46" s="8">
        <f>SUM(D9)</f>
        <v>43.94</v>
      </c>
      <c r="E46" s="8"/>
      <c r="G46" s="38"/>
    </row>
    <row r="47" spans="1:7" ht="12.75">
      <c r="A47" s="7" t="s">
        <v>20</v>
      </c>
      <c r="B47" s="7" t="s">
        <v>205</v>
      </c>
      <c r="C47" s="100"/>
      <c r="D47" s="8">
        <f>SUM(D10+D34)</f>
        <v>416.9</v>
      </c>
      <c r="E47" s="8"/>
      <c r="G47" s="38"/>
    </row>
    <row r="48" spans="1:7" ht="12.75">
      <c r="A48" s="7" t="s">
        <v>132</v>
      </c>
      <c r="B48" s="7"/>
      <c r="C48" s="7"/>
      <c r="D48" s="8">
        <f>SUM(D8+D14+D29+D33)</f>
        <v>12</v>
      </c>
      <c r="E48" s="8"/>
      <c r="G48" s="38"/>
    </row>
    <row r="49" spans="1:7" s="104" customFormat="1" ht="12.75">
      <c r="A49" s="101"/>
      <c r="B49" s="101"/>
      <c r="C49" s="101"/>
      <c r="D49" s="102">
        <f>SUM(D41:D48)</f>
        <v>2384.5099999999998</v>
      </c>
      <c r="E49" s="103"/>
      <c r="G49" s="38"/>
    </row>
    <row r="50" spans="1:5" s="104" customFormat="1" ht="12.75">
      <c r="A50" s="105" t="s">
        <v>206</v>
      </c>
      <c r="B50" s="105"/>
      <c r="C50" s="105"/>
      <c r="D50" s="105"/>
      <c r="E50" s="105"/>
    </row>
    <row r="51" spans="1:5" s="104" customFormat="1" ht="12.75">
      <c r="A51" s="101" t="s">
        <v>207</v>
      </c>
      <c r="B51" s="101"/>
      <c r="C51" s="101"/>
      <c r="D51" s="101"/>
      <c r="E51" s="106">
        <v>800</v>
      </c>
    </row>
    <row r="52" spans="1:5" s="104" customFormat="1" ht="12.75">
      <c r="A52" s="101" t="s">
        <v>208</v>
      </c>
      <c r="B52" s="101"/>
      <c r="C52" s="101"/>
      <c r="D52" s="101"/>
      <c r="E52" s="106">
        <v>116</v>
      </c>
    </row>
    <row r="53" spans="1:5" s="104" customFormat="1" ht="12.75">
      <c r="A53" s="101" t="s">
        <v>209</v>
      </c>
      <c r="B53" s="101"/>
      <c r="C53" s="101"/>
      <c r="D53" s="101"/>
      <c r="E53" s="106">
        <v>116</v>
      </c>
    </row>
    <row r="54" spans="1:5" s="104" customFormat="1" ht="12.75">
      <c r="A54" s="101" t="s">
        <v>210</v>
      </c>
      <c r="B54" s="101"/>
      <c r="C54" s="101"/>
      <c r="D54" s="101"/>
      <c r="E54" s="106">
        <v>200</v>
      </c>
    </row>
    <row r="55" spans="1:5" s="104" customFormat="1" ht="12.75">
      <c r="A55" s="101" t="s">
        <v>211</v>
      </c>
      <c r="B55" s="101"/>
      <c r="C55" s="101"/>
      <c r="D55" s="101"/>
      <c r="E55" s="106">
        <v>1168</v>
      </c>
    </row>
    <row r="56" s="104" customFormat="1" ht="12.75">
      <c r="E56" s="107">
        <f>SUM(E51:E55)</f>
        <v>2400</v>
      </c>
    </row>
    <row r="57" s="104" customFormat="1" ht="12.75">
      <c r="E57" s="108"/>
    </row>
    <row r="58" s="104" customFormat="1" ht="12.75">
      <c r="E58" s="108"/>
    </row>
  </sheetData>
  <sheetProtection selectLockedCells="1" selectUnlockedCells="1"/>
  <mergeCells count="6">
    <mergeCell ref="A2:F2"/>
    <mergeCell ref="A5:B5"/>
    <mergeCell ref="D6:E6"/>
    <mergeCell ref="G8:G49"/>
    <mergeCell ref="A40:E40"/>
    <mergeCell ref="A50:E50"/>
  </mergeCells>
  <printOptions/>
  <pageMargins left="0.39375" right="0.39375" top="0.9736111111111112" bottom="0.8951388888888889" header="0.7083333333333334" footer="0.6298611111111111"/>
  <pageSetup horizontalDpi="300" verticalDpi="300" orientation="portrait" paperSize="9"/>
  <headerFooter alignWithMargins="0">
    <oddHeader>&amp;C&amp;"Times New Roman,Normal"&amp;12&amp;A</oddHeader>
    <oddFooter>&amp;C&amp;"Times New Roman,Normal"&amp;12comptes Sextant 2017-2018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5">
      <selection activeCell="J46" sqref="J46"/>
    </sheetView>
  </sheetViews>
  <sheetFormatPr defaultColWidth="12.57421875" defaultRowHeight="12.75"/>
  <cols>
    <col min="1" max="1" width="9.7109375" style="109" customWidth="1"/>
    <col min="2" max="2" width="24.140625" style="109" customWidth="1"/>
    <col min="3" max="3" width="30.7109375" style="109" customWidth="1"/>
    <col min="4" max="4" width="10.00390625" style="109" customWidth="1"/>
    <col min="5" max="5" width="9.00390625" style="109" customWidth="1"/>
    <col min="6" max="6" width="9.8515625" style="109" customWidth="1"/>
    <col min="7" max="7" width="3.28125" style="109" customWidth="1"/>
    <col min="8" max="16384" width="11.57421875" style="109" customWidth="1"/>
  </cols>
  <sheetData>
    <row r="1" spans="4:6" ht="12.75">
      <c r="D1" s="110"/>
      <c r="E1" s="111"/>
      <c r="F1" s="111"/>
    </row>
    <row r="2" spans="1:6" ht="12.75">
      <c r="A2" s="112" t="s">
        <v>212</v>
      </c>
      <c r="B2" s="112"/>
      <c r="C2" s="112"/>
      <c r="D2" s="112"/>
      <c r="E2" s="112"/>
      <c r="F2" s="112"/>
    </row>
    <row r="3" spans="1:6" ht="12.75">
      <c r="A3" s="113" t="s">
        <v>179</v>
      </c>
      <c r="B3" s="114"/>
      <c r="C3" s="115">
        <v>800</v>
      </c>
      <c r="D3" s="116"/>
      <c r="E3" s="115"/>
      <c r="F3" s="117"/>
    </row>
    <row r="4" spans="1:6" ht="12.75">
      <c r="A4" s="113" t="s">
        <v>180</v>
      </c>
      <c r="B4" s="114"/>
      <c r="C4" s="115">
        <v>1168</v>
      </c>
      <c r="D4" s="116"/>
      <c r="E4" s="115"/>
      <c r="F4" s="117"/>
    </row>
    <row r="5" spans="1:6" ht="12.75">
      <c r="A5" s="118" t="s">
        <v>181</v>
      </c>
      <c r="B5" s="118"/>
      <c r="C5" s="119">
        <v>432</v>
      </c>
      <c r="D5" s="119"/>
      <c r="E5" s="119"/>
      <c r="F5" s="120"/>
    </row>
    <row r="6" spans="1:6" ht="12.75">
      <c r="A6" s="114" t="s">
        <v>213</v>
      </c>
      <c r="C6" s="111"/>
      <c r="D6" s="110"/>
      <c r="E6" s="111"/>
      <c r="F6" s="111"/>
    </row>
    <row r="7" spans="3:6" ht="12.75">
      <c r="C7" s="111"/>
      <c r="D7" s="110"/>
      <c r="E7" s="111"/>
      <c r="F7" s="111"/>
    </row>
    <row r="8" spans="4:6" ht="12.75">
      <c r="D8" s="110" t="s">
        <v>214</v>
      </c>
      <c r="E8" s="110"/>
      <c r="F8" s="111">
        <v>826.84</v>
      </c>
    </row>
    <row r="9" spans="4:6" s="121" customFormat="1" ht="12.75">
      <c r="D9" s="122" t="s">
        <v>183</v>
      </c>
      <c r="E9" s="123" t="s">
        <v>158</v>
      </c>
      <c r="F9" s="123" t="s">
        <v>147</v>
      </c>
    </row>
    <row r="10" spans="1:7" ht="12.75">
      <c r="A10" s="124">
        <v>43193</v>
      </c>
      <c r="B10" s="125" t="s">
        <v>91</v>
      </c>
      <c r="C10" s="125"/>
      <c r="D10" s="126">
        <v>114.57</v>
      </c>
      <c r="E10" s="127"/>
      <c r="F10" s="128">
        <f>SUM($F$8-D10)</f>
        <v>712.27</v>
      </c>
      <c r="G10" s="129" t="s">
        <v>215</v>
      </c>
    </row>
    <row r="11" spans="1:7" ht="12.75">
      <c r="A11" s="130">
        <v>43203</v>
      </c>
      <c r="B11" s="131" t="s">
        <v>216</v>
      </c>
      <c r="C11" s="131"/>
      <c r="D11" s="132">
        <v>3</v>
      </c>
      <c r="E11" s="133"/>
      <c r="F11" s="134">
        <f>SUM(F10-D11)</f>
        <v>709.27</v>
      </c>
      <c r="G11" s="129"/>
    </row>
    <row r="12" spans="1:7" ht="12.75">
      <c r="A12" s="130">
        <v>43245</v>
      </c>
      <c r="B12" s="131" t="s">
        <v>217</v>
      </c>
      <c r="C12" s="131"/>
      <c r="D12" s="133"/>
      <c r="E12" s="132">
        <v>111.87</v>
      </c>
      <c r="F12" s="134">
        <f>SUM(F11+E12)</f>
        <v>821.14</v>
      </c>
      <c r="G12" s="129"/>
    </row>
    <row r="13" spans="1:7" ht="12.75">
      <c r="A13" s="130">
        <v>43249</v>
      </c>
      <c r="B13" s="131" t="s">
        <v>218</v>
      </c>
      <c r="C13" s="131"/>
      <c r="D13" s="132">
        <v>35.92</v>
      </c>
      <c r="E13" s="133"/>
      <c r="F13" s="134">
        <f>SUM(F12-D13)</f>
        <v>785.22</v>
      </c>
      <c r="G13" s="129"/>
    </row>
    <row r="14" spans="1:7" ht="12.75">
      <c r="A14" s="130">
        <v>43293</v>
      </c>
      <c r="B14" s="131" t="s">
        <v>219</v>
      </c>
      <c r="C14" s="131"/>
      <c r="D14" s="132">
        <v>484.51</v>
      </c>
      <c r="E14" s="133"/>
      <c r="F14" s="134">
        <f>SUM(F13-D14)</f>
        <v>300.71000000000004</v>
      </c>
      <c r="G14" s="129"/>
    </row>
    <row r="15" spans="1:7" ht="12.75">
      <c r="A15" s="130">
        <v>43294</v>
      </c>
      <c r="B15" s="131" t="s">
        <v>216</v>
      </c>
      <c r="C15" s="131"/>
      <c r="D15" s="132">
        <v>3</v>
      </c>
      <c r="E15" s="133"/>
      <c r="F15" s="134">
        <f>SUM(F14-D15)</f>
        <v>297.71000000000004</v>
      </c>
      <c r="G15" s="129"/>
    </row>
    <row r="16" spans="1:7" ht="12.75">
      <c r="A16" s="130">
        <v>43294</v>
      </c>
      <c r="B16" s="131" t="s">
        <v>41</v>
      </c>
      <c r="C16" s="131"/>
      <c r="D16" s="132">
        <v>168.93</v>
      </c>
      <c r="E16" s="133"/>
      <c r="F16" s="134">
        <f>SUM(F15-D16)</f>
        <v>128.78000000000003</v>
      </c>
      <c r="G16" s="129"/>
    </row>
    <row r="17" spans="1:7" ht="12.75">
      <c r="A17" s="130">
        <v>43311</v>
      </c>
      <c r="B17" s="131" t="s">
        <v>220</v>
      </c>
      <c r="C17" s="131"/>
      <c r="D17" s="132">
        <v>36.36</v>
      </c>
      <c r="E17" s="133"/>
      <c r="F17" s="134">
        <f>SUM(F16-D17)</f>
        <v>92.42000000000003</v>
      </c>
      <c r="G17" s="129"/>
    </row>
    <row r="18" spans="1:7" ht="12.75">
      <c r="A18" s="130">
        <v>43311</v>
      </c>
      <c r="B18" s="131" t="s">
        <v>91</v>
      </c>
      <c r="C18" s="131"/>
      <c r="D18" s="132">
        <v>81.93</v>
      </c>
      <c r="E18" s="133"/>
      <c r="F18" s="134">
        <f>SUM(F17-D18)</f>
        <v>10.490000000000023</v>
      </c>
      <c r="G18" s="129"/>
    </row>
    <row r="19" spans="1:7" ht="12.75">
      <c r="A19" s="130">
        <v>43312</v>
      </c>
      <c r="B19" s="131" t="s">
        <v>221</v>
      </c>
      <c r="C19" s="131" t="s">
        <v>222</v>
      </c>
      <c r="D19" s="133"/>
      <c r="E19" s="133">
        <v>1168</v>
      </c>
      <c r="F19" s="134">
        <f>SUM(F18+E19)</f>
        <v>1178.49</v>
      </c>
      <c r="G19" s="129"/>
    </row>
    <row r="20" spans="1:7" ht="12.75">
      <c r="A20" s="135">
        <v>43356</v>
      </c>
      <c r="B20" s="136" t="s">
        <v>223</v>
      </c>
      <c r="C20" s="136"/>
      <c r="D20" s="137"/>
      <c r="E20" s="137">
        <v>116</v>
      </c>
      <c r="F20" s="134">
        <f>SUM(F19+E20)</f>
        <v>1294.49</v>
      </c>
      <c r="G20" s="129"/>
    </row>
    <row r="21" spans="1:7" ht="12.75">
      <c r="A21" s="130">
        <v>43374</v>
      </c>
      <c r="B21" s="131" t="s">
        <v>190</v>
      </c>
      <c r="C21" s="131"/>
      <c r="D21" s="132">
        <v>36.11</v>
      </c>
      <c r="E21" s="133"/>
      <c r="F21" s="134">
        <f>SUM(F20-D21)</f>
        <v>1258.38</v>
      </c>
      <c r="G21" s="129"/>
    </row>
    <row r="22" spans="1:7" ht="12.75">
      <c r="A22" s="130">
        <v>43374</v>
      </c>
      <c r="B22" s="131" t="s">
        <v>91</v>
      </c>
      <c r="C22" s="131"/>
      <c r="D22" s="132">
        <v>82.27</v>
      </c>
      <c r="E22" s="133"/>
      <c r="F22" s="134">
        <f>SUM(F21-D22)</f>
        <v>1176.1100000000001</v>
      </c>
      <c r="G22" s="129"/>
    </row>
    <row r="23" spans="1:7" ht="12.75">
      <c r="A23" s="130">
        <v>43385</v>
      </c>
      <c r="B23" s="131" t="s">
        <v>216</v>
      </c>
      <c r="C23" s="131"/>
      <c r="D23" s="132">
        <v>3</v>
      </c>
      <c r="E23" s="133"/>
      <c r="F23" s="134">
        <f>SUM(F22-D23)</f>
        <v>1173.1100000000001</v>
      </c>
      <c r="G23" s="129"/>
    </row>
    <row r="24" spans="1:7" ht="12.75">
      <c r="A24" s="130">
        <v>43388</v>
      </c>
      <c r="B24" s="131" t="s">
        <v>224</v>
      </c>
      <c r="C24" s="138" t="s">
        <v>225</v>
      </c>
      <c r="D24" s="133"/>
      <c r="E24" s="133">
        <v>290.28</v>
      </c>
      <c r="F24" s="134">
        <f>SUM(F23+E24)</f>
        <v>1463.39</v>
      </c>
      <c r="G24" s="129"/>
    </row>
    <row r="25" spans="1:7" ht="12.75">
      <c r="A25" s="130">
        <v>43395</v>
      </c>
      <c r="B25" s="131" t="s">
        <v>226</v>
      </c>
      <c r="C25" s="131"/>
      <c r="D25" s="132">
        <v>572</v>
      </c>
      <c r="E25" s="133"/>
      <c r="F25" s="134">
        <f>SUM(F24-D25)</f>
        <v>891.3900000000001</v>
      </c>
      <c r="G25" s="129"/>
    </row>
    <row r="26" spans="1:7" ht="12.75">
      <c r="A26" s="135">
        <v>43761</v>
      </c>
      <c r="B26" s="136" t="s">
        <v>23</v>
      </c>
      <c r="C26" s="136"/>
      <c r="D26" s="137"/>
      <c r="E26" s="137">
        <v>800</v>
      </c>
      <c r="F26" s="134">
        <f>SUM(F25+E26)</f>
        <v>1691.39</v>
      </c>
      <c r="G26" s="129"/>
    </row>
    <row r="27" spans="1:7" ht="12.75">
      <c r="A27" s="130">
        <v>43433</v>
      </c>
      <c r="B27" s="131" t="s">
        <v>20</v>
      </c>
      <c r="C27" s="131" t="s">
        <v>227</v>
      </c>
      <c r="D27" s="132">
        <v>300</v>
      </c>
      <c r="E27" s="133"/>
      <c r="F27" s="134">
        <f>SUM(F26-D27)</f>
        <v>1391.39</v>
      </c>
      <c r="G27" s="129"/>
    </row>
    <row r="28" spans="1:7" ht="12.75">
      <c r="A28" s="130">
        <v>43433</v>
      </c>
      <c r="B28" s="131" t="s">
        <v>190</v>
      </c>
      <c r="C28" s="131" t="s">
        <v>228</v>
      </c>
      <c r="D28" s="132">
        <v>35.92</v>
      </c>
      <c r="E28" s="133"/>
      <c r="F28" s="134">
        <f>SUM(F27-D28)</f>
        <v>1355.47</v>
      </c>
      <c r="G28" s="129"/>
    </row>
    <row r="29" spans="1:7" ht="12.75">
      <c r="A29" s="130">
        <v>43440</v>
      </c>
      <c r="B29" s="131" t="s">
        <v>91</v>
      </c>
      <c r="C29" s="131"/>
      <c r="D29" s="132">
        <v>113.38</v>
      </c>
      <c r="E29" s="133"/>
      <c r="F29" s="134">
        <f>SUM(F28-D29)</f>
        <v>1242.0900000000001</v>
      </c>
      <c r="G29" s="129"/>
    </row>
    <row r="30" spans="1:7" ht="12.75">
      <c r="A30" s="130">
        <v>43467</v>
      </c>
      <c r="B30" s="131" t="s">
        <v>229</v>
      </c>
      <c r="C30" s="131"/>
      <c r="D30" s="132">
        <v>391</v>
      </c>
      <c r="E30" s="133"/>
      <c r="F30" s="134">
        <f>SUM(F29-D30)</f>
        <v>851.0900000000001</v>
      </c>
      <c r="G30" s="129"/>
    </row>
    <row r="31" spans="1:7" ht="12.75">
      <c r="A31" s="130">
        <v>43479</v>
      </c>
      <c r="B31" s="131" t="s">
        <v>230</v>
      </c>
      <c r="C31" s="131"/>
      <c r="D31" s="132">
        <v>100</v>
      </c>
      <c r="E31" s="133"/>
      <c r="F31" s="134">
        <f>SUM(F30-D31)</f>
        <v>751.0900000000001</v>
      </c>
      <c r="G31" s="129"/>
    </row>
    <row r="32" spans="1:7" ht="12.75">
      <c r="A32" s="130">
        <v>43480</v>
      </c>
      <c r="B32" s="131" t="s">
        <v>216</v>
      </c>
      <c r="C32" s="131"/>
      <c r="D32" s="132">
        <v>3</v>
      </c>
      <c r="E32" s="133"/>
      <c r="F32" s="134">
        <f>SUM(F31-D32)</f>
        <v>748.0900000000001</v>
      </c>
      <c r="G32" s="129"/>
    </row>
    <row r="33" spans="1:7" ht="12.75">
      <c r="A33" s="130">
        <v>43494</v>
      </c>
      <c r="B33" s="131" t="s">
        <v>218</v>
      </c>
      <c r="C33" s="131" t="s">
        <v>228</v>
      </c>
      <c r="D33" s="132">
        <v>35.92</v>
      </c>
      <c r="E33" s="133"/>
      <c r="F33" s="134">
        <f>SUM(F32-D33)</f>
        <v>712.1700000000002</v>
      </c>
      <c r="G33" s="129"/>
    </row>
    <row r="34" spans="1:7" ht="12.75">
      <c r="A34" s="130">
        <v>43496</v>
      </c>
      <c r="B34" s="131" t="s">
        <v>91</v>
      </c>
      <c r="C34" s="131"/>
      <c r="D34" s="132">
        <v>42.57</v>
      </c>
      <c r="E34" s="133"/>
      <c r="F34" s="134">
        <f>SUM(F33-D34)</f>
        <v>669.6000000000001</v>
      </c>
      <c r="G34" s="129"/>
    </row>
    <row r="35" spans="1:7" ht="12.75">
      <c r="A35" s="130">
        <v>43524</v>
      </c>
      <c r="B35" s="131" t="s">
        <v>231</v>
      </c>
      <c r="C35" s="131"/>
      <c r="D35" s="132">
        <v>86.57</v>
      </c>
      <c r="E35" s="133"/>
      <c r="F35" s="134">
        <f>SUM(F34-D35)</f>
        <v>583.0300000000002</v>
      </c>
      <c r="G35" s="129"/>
    </row>
    <row r="36" spans="1:7" ht="12.75">
      <c r="A36" s="130">
        <v>43528</v>
      </c>
      <c r="B36" s="131" t="s">
        <v>232</v>
      </c>
      <c r="C36" s="131" t="s">
        <v>233</v>
      </c>
      <c r="D36" s="133"/>
      <c r="E36" s="133">
        <v>55</v>
      </c>
      <c r="F36" s="134">
        <f>SUM(F35+E36)</f>
        <v>638.0300000000002</v>
      </c>
      <c r="G36" s="129"/>
    </row>
    <row r="37" spans="1:7" ht="12.75">
      <c r="A37" s="139">
        <v>43553</v>
      </c>
      <c r="B37" s="140" t="s">
        <v>190</v>
      </c>
      <c r="C37" s="140" t="s">
        <v>228</v>
      </c>
      <c r="D37" s="141">
        <v>35.92</v>
      </c>
      <c r="E37" s="142"/>
      <c r="F37" s="143">
        <f>SUM(F36-D37)</f>
        <v>602.1100000000002</v>
      </c>
      <c r="G37" s="129"/>
    </row>
    <row r="38" spans="1:7" s="147" customFormat="1" ht="12.75">
      <c r="A38" s="144"/>
      <c r="B38" s="145"/>
      <c r="C38" s="145"/>
      <c r="D38" s="146"/>
      <c r="E38" s="146"/>
      <c r="F38" s="146"/>
      <c r="G38" s="129"/>
    </row>
    <row r="39" spans="1:7" ht="12.75">
      <c r="A39" s="148" t="s">
        <v>234</v>
      </c>
      <c r="B39" s="148"/>
      <c r="C39" s="148"/>
      <c r="D39" s="148"/>
      <c r="E39" s="148"/>
      <c r="G39" s="129"/>
    </row>
    <row r="40" spans="4:7" ht="12.75">
      <c r="D40" s="111"/>
      <c r="G40" s="129"/>
    </row>
    <row r="41" spans="1:7" ht="12.75">
      <c r="A41" s="149" t="s">
        <v>91</v>
      </c>
      <c r="B41" s="150"/>
      <c r="C41" s="150"/>
      <c r="D41" s="151">
        <f>SUM(D10+D18+D22+D29+D34)-E12</f>
        <v>322.84999999999997</v>
      </c>
      <c r="E41" s="151"/>
      <c r="G41" s="129"/>
    </row>
    <row r="42" spans="1:7" ht="12.75">
      <c r="A42" s="152" t="s">
        <v>41</v>
      </c>
      <c r="B42" s="153"/>
      <c r="C42" s="153"/>
      <c r="D42" s="151">
        <f>SUM(D16+D35)</f>
        <v>255.5</v>
      </c>
      <c r="E42" s="151"/>
      <c r="G42" s="129"/>
    </row>
    <row r="43" spans="1:7" ht="12.75">
      <c r="A43" s="152" t="s">
        <v>127</v>
      </c>
      <c r="B43" s="153"/>
      <c r="C43" s="153"/>
      <c r="D43" s="154">
        <f>SUM(D25+D30)</f>
        <v>963</v>
      </c>
      <c r="E43" s="151"/>
      <c r="G43" s="129"/>
    </row>
    <row r="44" spans="1:7" ht="12.75">
      <c r="A44" s="152" t="s">
        <v>129</v>
      </c>
      <c r="B44" s="153"/>
      <c r="C44" s="153"/>
      <c r="D44" s="151">
        <f>SUM(D14)</f>
        <v>484.51</v>
      </c>
      <c r="E44" s="151"/>
      <c r="G44" s="129"/>
    </row>
    <row r="45" spans="1:7" ht="12.75">
      <c r="A45" s="152" t="s">
        <v>235</v>
      </c>
      <c r="B45" s="153"/>
      <c r="C45" s="153"/>
      <c r="D45" s="151">
        <f>SUM(D13+D17+D21+D28+D33+D37)</f>
        <v>216.15000000000003</v>
      </c>
      <c r="E45" s="151"/>
      <c r="G45" s="129"/>
    </row>
    <row r="46" spans="1:7" ht="12.75">
      <c r="A46" s="152" t="s">
        <v>131</v>
      </c>
      <c r="B46" s="153"/>
      <c r="C46" s="153"/>
      <c r="D46" s="151"/>
      <c r="E46" s="151"/>
      <c r="G46" s="129"/>
    </row>
    <row r="47" spans="1:7" ht="12.75">
      <c r="A47" s="152" t="s">
        <v>20</v>
      </c>
      <c r="B47" s="153" t="s">
        <v>236</v>
      </c>
      <c r="C47" s="155"/>
      <c r="D47" s="151">
        <f>SUM(D31+D27)</f>
        <v>400</v>
      </c>
      <c r="E47" s="151"/>
      <c r="G47" s="129"/>
    </row>
    <row r="48" spans="1:7" ht="12.75">
      <c r="A48" s="156" t="s">
        <v>132</v>
      </c>
      <c r="B48" s="157"/>
      <c r="C48" s="157"/>
      <c r="D48" s="151">
        <f>SUM(D11+D15+D23+D32)</f>
        <v>12</v>
      </c>
      <c r="E48" s="151"/>
      <c r="G48" s="129"/>
    </row>
    <row r="49" spans="4:7" ht="12.75">
      <c r="D49" s="158">
        <f>SUM(D41:D48)</f>
        <v>2654.0099999999998</v>
      </c>
      <c r="E49" s="158"/>
      <c r="G49" s="129"/>
    </row>
    <row r="50" spans="1:5" ht="12.75">
      <c r="A50" s="105" t="s">
        <v>237</v>
      </c>
      <c r="B50" s="105"/>
      <c r="C50" s="105"/>
      <c r="D50" s="105"/>
      <c r="E50" s="105"/>
    </row>
    <row r="51" spans="1:5" ht="12.75">
      <c r="A51" s="101" t="s">
        <v>207</v>
      </c>
      <c r="B51" s="101"/>
      <c r="C51" s="101"/>
      <c r="D51" s="101"/>
      <c r="E51" s="159"/>
    </row>
    <row r="52" spans="1:5" ht="12.75">
      <c r="A52" s="101" t="s">
        <v>208</v>
      </c>
      <c r="B52" s="101"/>
      <c r="C52" s="101"/>
      <c r="D52" s="101"/>
      <c r="E52" s="159">
        <v>116</v>
      </c>
    </row>
    <row r="53" spans="1:5" ht="12.75">
      <c r="A53" s="101" t="s">
        <v>209</v>
      </c>
      <c r="B53" s="160" t="s">
        <v>238</v>
      </c>
      <c r="C53" s="160"/>
      <c r="D53" s="101"/>
      <c r="E53" s="159">
        <v>116</v>
      </c>
    </row>
    <row r="54" spans="1:5" ht="12.75">
      <c r="A54" s="101" t="s">
        <v>210</v>
      </c>
      <c r="B54" s="160" t="s">
        <v>239</v>
      </c>
      <c r="C54" s="160"/>
      <c r="D54" s="101"/>
      <c r="E54" s="159">
        <v>200</v>
      </c>
    </row>
    <row r="55" spans="1:5" ht="12.75">
      <c r="A55" s="101" t="s">
        <v>211</v>
      </c>
      <c r="B55" s="101"/>
      <c r="C55" s="101"/>
      <c r="D55" s="101"/>
      <c r="E55" s="159">
        <v>1168</v>
      </c>
    </row>
    <row r="56" spans="1:5" ht="12.75">
      <c r="A56" s="104"/>
      <c r="B56" s="104"/>
      <c r="C56" s="104"/>
      <c r="D56" s="104"/>
      <c r="E56" s="161">
        <f>SUM(E51:E55)</f>
        <v>1600</v>
      </c>
    </row>
    <row r="58" spans="1:4" ht="12.75">
      <c r="A58" s="162" t="s">
        <v>240</v>
      </c>
      <c r="B58" s="162"/>
      <c r="C58" s="162"/>
      <c r="D58" s="162"/>
    </row>
    <row r="59" spans="1:4" ht="12.75">
      <c r="A59" s="162" t="s">
        <v>241</v>
      </c>
      <c r="B59" s="162"/>
      <c r="C59" s="162"/>
      <c r="D59" s="162">
        <v>377.6</v>
      </c>
    </row>
  </sheetData>
  <sheetProtection selectLockedCells="1" selectUnlockedCells="1"/>
  <mergeCells count="8">
    <mergeCell ref="A2:F2"/>
    <mergeCell ref="A5:B5"/>
    <mergeCell ref="D8:E8"/>
    <mergeCell ref="G10:G49"/>
    <mergeCell ref="A39:E39"/>
    <mergeCell ref="A50:E50"/>
    <mergeCell ref="B53:C53"/>
    <mergeCell ref="B54:C54"/>
  </mergeCells>
  <printOptions/>
  <pageMargins left="0.39375" right="0.39375" top="0.875" bottom="0.6298611111111111" header="0.7083333333333334" footer="0.5118055555555555"/>
  <pageSetup horizontalDpi="300" verticalDpi="300" orientation="portrait" paperSize="9"/>
  <headerFooter alignWithMargins="0">
    <oddHeader>&amp;L&amp;"Times New Roman,Normal"&amp;12Comptes Sextant&amp;C&amp;"Times New Roman,Normal"&amp;12&amp;A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H40" sqref="H40"/>
    </sheetView>
  </sheetViews>
  <sheetFormatPr defaultColWidth="12.57421875" defaultRowHeight="12.75"/>
  <cols>
    <col min="1" max="1" width="9.00390625" style="0" customWidth="1"/>
    <col min="2" max="2" width="28.00390625" style="0" customWidth="1"/>
    <col min="3" max="3" width="27.140625" style="0" customWidth="1"/>
    <col min="4" max="4" width="11.57421875" style="0" customWidth="1"/>
    <col min="5" max="5" width="9.8515625" style="0" customWidth="1"/>
    <col min="6" max="6" width="10.00390625" style="0" customWidth="1"/>
    <col min="7" max="7" width="5.00390625" style="0" customWidth="1"/>
    <col min="8" max="16384" width="11.57421875" style="0" customWidth="1"/>
  </cols>
  <sheetData>
    <row r="1" spans="1:7" ht="12.75">
      <c r="A1" s="109"/>
      <c r="B1" s="109"/>
      <c r="C1" s="109"/>
      <c r="D1" s="110"/>
      <c r="E1" s="111"/>
      <c r="F1" s="111"/>
      <c r="G1" s="109"/>
    </row>
    <row r="2" spans="1:7" ht="12.75">
      <c r="A2" s="112" t="s">
        <v>212</v>
      </c>
      <c r="B2" s="112"/>
      <c r="C2" s="112"/>
      <c r="D2" s="112"/>
      <c r="E2" s="112"/>
      <c r="F2" s="112"/>
      <c r="G2" s="109"/>
    </row>
    <row r="3" spans="1:7" ht="12.75">
      <c r="A3" s="113" t="s">
        <v>179</v>
      </c>
      <c r="B3" s="114"/>
      <c r="C3" s="115">
        <v>800</v>
      </c>
      <c r="D3" s="116"/>
      <c r="E3" s="115"/>
      <c r="F3" s="117"/>
      <c r="G3" s="109"/>
    </row>
    <row r="4" spans="1:7" ht="12.75">
      <c r="A4" s="113" t="s">
        <v>180</v>
      </c>
      <c r="B4" s="114"/>
      <c r="C4" s="115">
        <v>1168</v>
      </c>
      <c r="D4" s="116"/>
      <c r="E4" s="115"/>
      <c r="F4" s="117"/>
      <c r="G4" s="109"/>
    </row>
    <row r="5" spans="1:7" ht="12.75">
      <c r="A5" s="118" t="s">
        <v>181</v>
      </c>
      <c r="B5" s="118"/>
      <c r="C5" s="119">
        <v>432</v>
      </c>
      <c r="D5" s="119"/>
      <c r="E5" s="119"/>
      <c r="F5" s="120"/>
      <c r="G5" s="109"/>
    </row>
    <row r="6" spans="1:7" ht="12.75">
      <c r="A6" s="114" t="s">
        <v>213</v>
      </c>
      <c r="B6" s="109"/>
      <c r="C6" s="111"/>
      <c r="D6" s="110"/>
      <c r="E6" s="111"/>
      <c r="F6" s="111"/>
      <c r="G6" s="109"/>
    </row>
    <row r="7" spans="1:7" ht="12.75">
      <c r="A7" s="109"/>
      <c r="B7" s="109"/>
      <c r="C7" s="111"/>
      <c r="D7" s="110"/>
      <c r="E7" s="111"/>
      <c r="F7" s="111"/>
      <c r="G7" s="109"/>
    </row>
    <row r="8" spans="1:7" ht="12.75">
      <c r="A8" s="109"/>
      <c r="B8" s="109"/>
      <c r="C8" s="109"/>
      <c r="D8" s="110" t="s">
        <v>242</v>
      </c>
      <c r="E8" s="110"/>
      <c r="F8" s="111">
        <f>SUM('2018-2019'!F37)</f>
        <v>602.1100000000002</v>
      </c>
      <c r="G8" s="109"/>
    </row>
    <row r="9" spans="1:7" ht="12.75">
      <c r="A9" s="121"/>
      <c r="B9" s="121"/>
      <c r="C9" s="121"/>
      <c r="D9" s="122" t="s">
        <v>183</v>
      </c>
      <c r="E9" s="123" t="s">
        <v>158</v>
      </c>
      <c r="F9" s="123" t="s">
        <v>147</v>
      </c>
      <c r="G9" s="121"/>
    </row>
    <row r="10" spans="1:7" ht="12.75">
      <c r="A10" s="163">
        <v>43556</v>
      </c>
      <c r="B10" s="131" t="s">
        <v>91</v>
      </c>
      <c r="C10" s="131"/>
      <c r="D10" s="133">
        <v>41.57</v>
      </c>
      <c r="E10" s="133"/>
      <c r="F10" s="133">
        <f>SUM(F8-D10)</f>
        <v>560.5400000000002</v>
      </c>
      <c r="G10" s="129"/>
    </row>
    <row r="11" spans="1:7" ht="12.75">
      <c r="A11" s="163">
        <v>43567</v>
      </c>
      <c r="B11" s="131" t="s">
        <v>216</v>
      </c>
      <c r="C11" s="131"/>
      <c r="D11" s="133">
        <v>3</v>
      </c>
      <c r="E11" s="133"/>
      <c r="F11" s="133">
        <f>SUM(F10-D11)</f>
        <v>557.5400000000002</v>
      </c>
      <c r="G11" s="129"/>
    </row>
    <row r="12" spans="1:7" ht="12.75">
      <c r="A12" s="163">
        <v>43614</v>
      </c>
      <c r="B12" s="131" t="s">
        <v>218</v>
      </c>
      <c r="C12" s="131" t="s">
        <v>228</v>
      </c>
      <c r="D12" s="133">
        <v>35.92</v>
      </c>
      <c r="E12" s="133"/>
      <c r="F12" s="133">
        <f>SUM(F11-D12)</f>
        <v>521.6200000000002</v>
      </c>
      <c r="G12" s="129"/>
    </row>
    <row r="13" spans="1:7" ht="12.75">
      <c r="A13" s="163">
        <v>43621</v>
      </c>
      <c r="B13" s="131" t="s">
        <v>91</v>
      </c>
      <c r="C13" s="131"/>
      <c r="D13" s="133">
        <v>222.74</v>
      </c>
      <c r="E13" s="133"/>
      <c r="F13" s="133">
        <f>SUM(F12-D13)</f>
        <v>298.8800000000002</v>
      </c>
      <c r="G13" s="129"/>
    </row>
    <row r="14" spans="1:7" ht="12.75">
      <c r="A14" s="163"/>
      <c r="B14" s="131"/>
      <c r="C14" s="131"/>
      <c r="D14" s="133"/>
      <c r="E14" s="133"/>
      <c r="F14" s="133"/>
      <c r="G14" s="129"/>
    </row>
    <row r="15" spans="1:7" ht="12.75">
      <c r="A15" s="163"/>
      <c r="B15" s="131"/>
      <c r="C15" s="131"/>
      <c r="D15" s="133"/>
      <c r="E15" s="133"/>
      <c r="F15" s="133"/>
      <c r="G15" s="129"/>
    </row>
    <row r="16" spans="1:7" ht="12.75">
      <c r="A16" s="163"/>
      <c r="B16" s="131"/>
      <c r="C16" s="131"/>
      <c r="D16" s="133"/>
      <c r="E16" s="133"/>
      <c r="F16" s="133"/>
      <c r="G16" s="129"/>
    </row>
    <row r="17" spans="1:7" ht="12.75">
      <c r="A17" s="163"/>
      <c r="B17" s="131"/>
      <c r="C17" s="131"/>
      <c r="D17" s="133"/>
      <c r="E17" s="133"/>
      <c r="F17" s="133"/>
      <c r="G17" s="129"/>
    </row>
    <row r="18" spans="1:7" ht="12.75">
      <c r="A18" s="163"/>
      <c r="B18" s="131"/>
      <c r="C18" s="131"/>
      <c r="D18" s="133"/>
      <c r="E18" s="133"/>
      <c r="F18" s="133"/>
      <c r="G18" s="129"/>
    </row>
    <row r="19" spans="1:7" ht="12.75">
      <c r="A19" s="163"/>
      <c r="B19" s="131"/>
      <c r="C19" s="131"/>
      <c r="D19" s="133"/>
      <c r="E19" s="133"/>
      <c r="F19" s="133"/>
      <c r="G19" s="129"/>
    </row>
    <row r="20" spans="1:7" ht="12.75">
      <c r="A20" s="163"/>
      <c r="B20" s="131"/>
      <c r="C20" s="131"/>
      <c r="D20" s="133"/>
      <c r="E20" s="133"/>
      <c r="F20" s="133"/>
      <c r="G20" s="129"/>
    </row>
    <row r="21" spans="1:7" ht="12.75">
      <c r="A21" s="163"/>
      <c r="B21" s="131"/>
      <c r="C21" s="131"/>
      <c r="D21" s="133"/>
      <c r="E21" s="133"/>
      <c r="F21" s="133"/>
      <c r="G21" s="129"/>
    </row>
    <row r="22" spans="1:7" ht="12.75">
      <c r="A22" s="163"/>
      <c r="B22" s="131"/>
      <c r="C22" s="131"/>
      <c r="D22" s="133"/>
      <c r="E22" s="133"/>
      <c r="F22" s="133"/>
      <c r="G22" s="129"/>
    </row>
    <row r="23" spans="1:7" ht="12.75">
      <c r="A23" s="163"/>
      <c r="B23" s="131"/>
      <c r="C23" s="131"/>
      <c r="D23" s="133"/>
      <c r="E23" s="133"/>
      <c r="F23" s="133"/>
      <c r="G23" s="129"/>
    </row>
    <row r="24" spans="1:7" ht="12.75">
      <c r="A24" s="148" t="s">
        <v>243</v>
      </c>
      <c r="B24" s="148"/>
      <c r="C24" s="148"/>
      <c r="D24" s="148"/>
      <c r="E24" s="148"/>
      <c r="F24" s="109"/>
      <c r="G24" s="129"/>
    </row>
    <row r="25" spans="1:7" ht="12.75">
      <c r="A25" s="109"/>
      <c r="B25" s="109"/>
      <c r="C25" s="109"/>
      <c r="D25" s="111"/>
      <c r="E25" s="109"/>
      <c r="F25" s="109"/>
      <c r="G25" s="129"/>
    </row>
    <row r="26" spans="1:7" ht="12.75">
      <c r="A26" s="149" t="s">
        <v>91</v>
      </c>
      <c r="B26" s="150"/>
      <c r="C26" s="150"/>
      <c r="D26" s="151"/>
      <c r="E26" s="151"/>
      <c r="F26" s="109"/>
      <c r="G26" s="129"/>
    </row>
    <row r="27" spans="1:7" ht="12.75">
      <c r="A27" s="152" t="s">
        <v>41</v>
      </c>
      <c r="B27" s="153"/>
      <c r="C27" s="153"/>
      <c r="D27" s="151"/>
      <c r="E27" s="151"/>
      <c r="F27" s="109"/>
      <c r="G27" s="129"/>
    </row>
    <row r="28" spans="1:7" ht="12.75">
      <c r="A28" s="152" t="s">
        <v>127</v>
      </c>
      <c r="B28" s="153"/>
      <c r="C28" s="153"/>
      <c r="D28" s="154"/>
      <c r="E28" s="151"/>
      <c r="F28" s="109"/>
      <c r="G28" s="129"/>
    </row>
    <row r="29" spans="1:7" ht="12.75">
      <c r="A29" s="152" t="s">
        <v>129</v>
      </c>
      <c r="B29" s="153"/>
      <c r="C29" s="153"/>
      <c r="D29" s="151"/>
      <c r="E29" s="151"/>
      <c r="F29" s="109"/>
      <c r="G29" s="129"/>
    </row>
    <row r="30" spans="1:7" ht="12.75">
      <c r="A30" s="152" t="s">
        <v>235</v>
      </c>
      <c r="B30" s="153"/>
      <c r="C30" s="153"/>
      <c r="D30" s="151"/>
      <c r="E30" s="151"/>
      <c r="F30" s="109"/>
      <c r="G30" s="129"/>
    </row>
    <row r="31" spans="1:7" ht="12.75">
      <c r="A31" s="152" t="s">
        <v>131</v>
      </c>
      <c r="B31" s="153"/>
      <c r="C31" s="153"/>
      <c r="D31" s="151"/>
      <c r="E31" s="151"/>
      <c r="F31" s="109"/>
      <c r="G31" s="129"/>
    </row>
    <row r="32" spans="1:7" ht="12.75">
      <c r="A32" s="152" t="s">
        <v>20</v>
      </c>
      <c r="B32" s="153" t="s">
        <v>236</v>
      </c>
      <c r="C32" s="155"/>
      <c r="D32" s="151"/>
      <c r="E32" s="151"/>
      <c r="F32" s="109"/>
      <c r="G32" s="129"/>
    </row>
    <row r="33" spans="1:7" ht="12.75">
      <c r="A33" s="156" t="s">
        <v>132</v>
      </c>
      <c r="B33" s="157"/>
      <c r="C33" s="157"/>
      <c r="D33" s="151"/>
      <c r="E33" s="151"/>
      <c r="F33" s="109"/>
      <c r="G33" s="129"/>
    </row>
    <row r="34" spans="1:7" ht="12.75">
      <c r="A34" s="109"/>
      <c r="B34" s="109"/>
      <c r="C34" s="109"/>
      <c r="D34" s="158"/>
      <c r="E34" s="158"/>
      <c r="F34" s="109"/>
      <c r="G34" s="129"/>
    </row>
    <row r="35" spans="1:7" ht="12.75">
      <c r="A35" s="105" t="s">
        <v>237</v>
      </c>
      <c r="B35" s="105"/>
      <c r="C35" s="105"/>
      <c r="D35" s="105"/>
      <c r="E35" s="105"/>
      <c r="F35" s="109"/>
      <c r="G35" s="109"/>
    </row>
    <row r="36" spans="1:7" ht="12.75">
      <c r="A36" s="101" t="s">
        <v>207</v>
      </c>
      <c r="B36" s="101"/>
      <c r="C36" s="101"/>
      <c r="D36" s="101"/>
      <c r="E36" s="159"/>
      <c r="F36" s="109"/>
      <c r="G36" s="109"/>
    </row>
    <row r="37" spans="1:7" ht="12.75">
      <c r="A37" s="101" t="s">
        <v>208</v>
      </c>
      <c r="B37" s="101"/>
      <c r="C37" s="101"/>
      <c r="D37" s="101"/>
      <c r="E37" s="159"/>
      <c r="F37" s="109"/>
      <c r="G37" s="109"/>
    </row>
    <row r="38" spans="1:7" ht="12.75">
      <c r="A38" s="101" t="s">
        <v>209</v>
      </c>
      <c r="B38" s="160"/>
      <c r="C38" s="160"/>
      <c r="D38" s="101"/>
      <c r="E38" s="159"/>
      <c r="F38" s="109"/>
      <c r="G38" s="109"/>
    </row>
    <row r="39" spans="1:7" ht="12.75">
      <c r="A39" s="101" t="s">
        <v>210</v>
      </c>
      <c r="B39" s="160"/>
      <c r="C39" s="160"/>
      <c r="D39" s="101"/>
      <c r="E39" s="159"/>
      <c r="F39" s="109"/>
      <c r="G39" s="109"/>
    </row>
    <row r="40" spans="1:7" ht="12.75">
      <c r="A40" s="101" t="s">
        <v>211</v>
      </c>
      <c r="B40" s="101"/>
      <c r="C40" s="101"/>
      <c r="D40" s="101"/>
      <c r="E40" s="159"/>
      <c r="F40" s="109"/>
      <c r="G40" s="109"/>
    </row>
    <row r="41" spans="1:7" ht="12.75">
      <c r="A41" s="104"/>
      <c r="B41" s="104"/>
      <c r="C41" s="104"/>
      <c r="D41" s="104"/>
      <c r="E41" s="161">
        <f>SUM(E36:E40)</f>
        <v>0</v>
      </c>
      <c r="F41" s="109"/>
      <c r="G41" s="109"/>
    </row>
  </sheetData>
  <sheetProtection selectLockedCells="1" selectUnlockedCells="1"/>
  <mergeCells count="7">
    <mergeCell ref="A2:F2"/>
    <mergeCell ref="A5:B5"/>
    <mergeCell ref="D8:E8"/>
    <mergeCell ref="A24:E24"/>
    <mergeCell ref="A35:E35"/>
    <mergeCell ref="B38:C38"/>
    <mergeCell ref="B39:C3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30094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 </dc:creator>
  <cp:keywords/>
  <dc:description/>
  <cp:lastModifiedBy>Luc Ginger</cp:lastModifiedBy>
  <cp:lastPrinted>2018-10-14T11:39:40Z</cp:lastPrinted>
  <dcterms:created xsi:type="dcterms:W3CDTF">2012-07-14T08:21:26Z</dcterms:created>
  <dcterms:modified xsi:type="dcterms:W3CDTF">2019-06-06T18:38:56Z</dcterms:modified>
  <cp:category/>
  <cp:version/>
  <cp:contentType/>
  <cp:contentStatus/>
  <cp:revision>91</cp:revision>
</cp:coreProperties>
</file>